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8fd6821b5168e45/TrueFinance/Vorlagen/"/>
    </mc:Choice>
  </mc:AlternateContent>
  <xr:revisionPtr revIDLastSave="630" documentId="8_{74A66988-1173-40E1-9860-5AECC45766C3}" xr6:coauthVersionLast="47" xr6:coauthVersionMax="47" xr10:uidLastSave="{D635F048-357B-47FA-A07D-9C0ED3F1616C}"/>
  <bookViews>
    <workbookView xWindow="-108" yWindow="-108" windowWidth="41496" windowHeight="16776" tabRatio="739" firstSheet="1" activeTab="2" xr2:uid="{00000000-000D-0000-FFFF-FFFF00000000}"/>
  </bookViews>
  <sheets>
    <sheet name="Vergleich" sheetId="7" state="hidden" r:id="rId1"/>
    <sheet name="Single" sheetId="13" r:id="rId2"/>
    <sheet name="Familie" sheetId="14" r:id="rId3"/>
    <sheet name="Single (2)" sheetId="16" state="hidden" r:id="rId4"/>
    <sheet name="Familie (2)" sheetId="15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4" l="1"/>
  <c r="D60" i="16"/>
  <c r="D51" i="16"/>
  <c r="E50" i="16"/>
  <c r="E49" i="16"/>
  <c r="E48" i="16"/>
  <c r="E47" i="16"/>
  <c r="E45" i="16"/>
  <c r="F44" i="16"/>
  <c r="E44" i="16"/>
  <c r="G44" i="16" s="1"/>
  <c r="E39" i="16"/>
  <c r="D38" i="16"/>
  <c r="J24" i="16" s="1"/>
  <c r="D36" i="16"/>
  <c r="E36" i="16" s="1"/>
  <c r="E35" i="16"/>
  <c r="E34" i="16"/>
  <c r="E33" i="16"/>
  <c r="E32" i="16"/>
  <c r="E31" i="16"/>
  <c r="E30" i="16"/>
  <c r="E29" i="16"/>
  <c r="G27" i="16"/>
  <c r="G26" i="16"/>
  <c r="J25" i="16"/>
  <c r="E25" i="16"/>
  <c r="E24" i="16"/>
  <c r="E51" i="16" s="1"/>
  <c r="L23" i="16"/>
  <c r="J23" i="16"/>
  <c r="E23" i="16"/>
  <c r="J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R17" i="16" s="1"/>
  <c r="D17" i="16"/>
  <c r="U6" i="16" s="1"/>
  <c r="R16" i="16"/>
  <c r="Q16" i="16"/>
  <c r="R15" i="16"/>
  <c r="Q15" i="16"/>
  <c r="R14" i="16"/>
  <c r="Q14" i="16"/>
  <c r="R13" i="16"/>
  <c r="Q13" i="16"/>
  <c r="R12" i="16"/>
  <c r="Q12" i="16"/>
  <c r="R11" i="16"/>
  <c r="Q11" i="16"/>
  <c r="R10" i="16"/>
  <c r="Q10" i="16"/>
  <c r="R9" i="16"/>
  <c r="Q9" i="16"/>
  <c r="R8" i="16"/>
  <c r="Q8" i="16"/>
  <c r="R7" i="16"/>
  <c r="Q7" i="16"/>
  <c r="R6" i="16"/>
  <c r="Q6" i="16"/>
  <c r="R5" i="16"/>
  <c r="Q5" i="16"/>
  <c r="R4" i="16"/>
  <c r="Q4" i="16"/>
  <c r="R3" i="16"/>
  <c r="Q3" i="16"/>
  <c r="R2" i="16"/>
  <c r="Q2" i="16"/>
  <c r="A2" i="16"/>
  <c r="D67" i="15"/>
  <c r="E57" i="15"/>
  <c r="E56" i="15"/>
  <c r="E55" i="15"/>
  <c r="E54" i="15"/>
  <c r="E52" i="15"/>
  <c r="F51" i="15"/>
  <c r="E51" i="15"/>
  <c r="D48" i="15"/>
  <c r="D59" i="15" s="1"/>
  <c r="E46" i="15"/>
  <c r="D45" i="15"/>
  <c r="J24" i="15" s="1"/>
  <c r="E43" i="15"/>
  <c r="D43" i="15"/>
  <c r="E42" i="15"/>
  <c r="E41" i="15"/>
  <c r="E40" i="15"/>
  <c r="E39" i="15"/>
  <c r="E38" i="15"/>
  <c r="E37" i="15"/>
  <c r="E36" i="15"/>
  <c r="E35" i="15"/>
  <c r="E34" i="15"/>
  <c r="E33" i="15"/>
  <c r="D30" i="15"/>
  <c r="D58" i="15" s="1"/>
  <c r="D60" i="15" s="1"/>
  <c r="E29" i="15"/>
  <c r="E28" i="15"/>
  <c r="E27" i="15"/>
  <c r="E26" i="15"/>
  <c r="J25" i="15"/>
  <c r="L25" i="15" s="1"/>
  <c r="E25" i="15"/>
  <c r="E30" i="15" s="1"/>
  <c r="E24" i="15"/>
  <c r="J23" i="15"/>
  <c r="L23" i="15" s="1"/>
  <c r="E23" i="15"/>
  <c r="J21" i="15"/>
  <c r="L21" i="15" s="1"/>
  <c r="P17" i="15"/>
  <c r="U13" i="15" s="1"/>
  <c r="O17" i="15"/>
  <c r="U12" i="15" s="1"/>
  <c r="N17" i="15"/>
  <c r="M17" i="15"/>
  <c r="L17" i="15"/>
  <c r="K17" i="15"/>
  <c r="U8" i="15" s="1"/>
  <c r="J17" i="15"/>
  <c r="U7" i="15" s="1"/>
  <c r="I17" i="15"/>
  <c r="U6" i="15" s="1"/>
  <c r="H17" i="15"/>
  <c r="U5" i="15" s="1"/>
  <c r="G17" i="15"/>
  <c r="F17" i="15"/>
  <c r="E17" i="15"/>
  <c r="D17" i="15"/>
  <c r="U9" i="15" s="1"/>
  <c r="R16" i="15"/>
  <c r="Q16" i="15"/>
  <c r="R15" i="15"/>
  <c r="Q15" i="15"/>
  <c r="R14" i="15"/>
  <c r="Q14" i="15"/>
  <c r="R13" i="15"/>
  <c r="Q13" i="15"/>
  <c r="R12" i="15"/>
  <c r="Q12" i="15"/>
  <c r="U11" i="15"/>
  <c r="R11" i="15"/>
  <c r="Q11" i="15"/>
  <c r="U10" i="15"/>
  <c r="R10" i="15"/>
  <c r="Q10" i="15"/>
  <c r="R9" i="15"/>
  <c r="Q9" i="15"/>
  <c r="R8" i="15"/>
  <c r="Q8" i="15"/>
  <c r="R7" i="15"/>
  <c r="Q7" i="15"/>
  <c r="R6" i="15"/>
  <c r="Q6" i="15"/>
  <c r="R5" i="15"/>
  <c r="Q5" i="15"/>
  <c r="U4" i="15"/>
  <c r="R4" i="15"/>
  <c r="Q4" i="15"/>
  <c r="U3" i="15"/>
  <c r="R3" i="15"/>
  <c r="Q3" i="15"/>
  <c r="U2" i="15"/>
  <c r="R2" i="15"/>
  <c r="Q2" i="15"/>
  <c r="A2" i="15"/>
  <c r="F41" i="13"/>
  <c r="F44" i="13"/>
  <c r="F51" i="14"/>
  <c r="F48" i="14"/>
  <c r="D30" i="14"/>
  <c r="E30" i="14"/>
  <c r="E40" i="14"/>
  <c r="E39" i="14"/>
  <c r="E42" i="14"/>
  <c r="D17" i="14"/>
  <c r="E26" i="14"/>
  <c r="E25" i="14"/>
  <c r="D58" i="14"/>
  <c r="E29" i="14"/>
  <c r="E28" i="14"/>
  <c r="E27" i="14"/>
  <c r="D67" i="14"/>
  <c r="E57" i="14"/>
  <c r="E56" i="14"/>
  <c r="E55" i="14"/>
  <c r="E54" i="14"/>
  <c r="E52" i="14"/>
  <c r="E51" i="14"/>
  <c r="E46" i="14"/>
  <c r="D45" i="14"/>
  <c r="D43" i="14"/>
  <c r="E43" i="14" s="1"/>
  <c r="E41" i="14"/>
  <c r="E38" i="14"/>
  <c r="E37" i="14"/>
  <c r="E36" i="14"/>
  <c r="E35" i="14"/>
  <c r="E34" i="14"/>
  <c r="E33" i="14"/>
  <c r="J25" i="14"/>
  <c r="E24" i="14"/>
  <c r="E23" i="14"/>
  <c r="J21" i="14"/>
  <c r="L21" i="14" s="1"/>
  <c r="P17" i="14"/>
  <c r="O17" i="14"/>
  <c r="N17" i="14"/>
  <c r="M17" i="14"/>
  <c r="L17" i="14"/>
  <c r="K17" i="14"/>
  <c r="J17" i="14"/>
  <c r="I17" i="14"/>
  <c r="H17" i="14"/>
  <c r="G17" i="14"/>
  <c r="F17" i="14"/>
  <c r="E17" i="14"/>
  <c r="R16" i="14"/>
  <c r="Q16" i="14"/>
  <c r="R15" i="14"/>
  <c r="Q15" i="14"/>
  <c r="R14" i="14"/>
  <c r="Q14" i="14"/>
  <c r="R13" i="14"/>
  <c r="Q13" i="14"/>
  <c r="R12" i="14"/>
  <c r="Q12" i="14"/>
  <c r="R11" i="14"/>
  <c r="Q11" i="14"/>
  <c r="R10" i="14"/>
  <c r="Q10" i="14"/>
  <c r="R9" i="14"/>
  <c r="Q9" i="14"/>
  <c r="R8" i="14"/>
  <c r="Q8" i="14"/>
  <c r="R7" i="14"/>
  <c r="Q7" i="14"/>
  <c r="R6" i="14"/>
  <c r="Q6" i="14"/>
  <c r="R5" i="14"/>
  <c r="Q5" i="14"/>
  <c r="R4" i="14"/>
  <c r="Q4" i="14"/>
  <c r="R3" i="14"/>
  <c r="Q3" i="14"/>
  <c r="R2" i="14"/>
  <c r="Q2" i="14"/>
  <c r="A2" i="14"/>
  <c r="E35" i="13"/>
  <c r="P17" i="13"/>
  <c r="O17" i="13"/>
  <c r="N17" i="13"/>
  <c r="M17" i="13"/>
  <c r="L17" i="13"/>
  <c r="K17" i="13"/>
  <c r="J17" i="13"/>
  <c r="I17" i="13"/>
  <c r="H17" i="13"/>
  <c r="G17" i="13"/>
  <c r="F17" i="13"/>
  <c r="R17" i="13" s="1"/>
  <c r="E17" i="13"/>
  <c r="D38" i="13"/>
  <c r="J24" i="13"/>
  <c r="L24" i="13" s="1"/>
  <c r="G26" i="13"/>
  <c r="G27" i="13"/>
  <c r="D36" i="13"/>
  <c r="E30" i="13"/>
  <c r="D60" i="13"/>
  <c r="D51" i="13"/>
  <c r="E50" i="13"/>
  <c r="E49" i="13"/>
  <c r="E48" i="13"/>
  <c r="E47" i="13"/>
  <c r="E45" i="13"/>
  <c r="E44" i="13"/>
  <c r="E39" i="13"/>
  <c r="E36" i="13"/>
  <c r="E34" i="13"/>
  <c r="E32" i="13"/>
  <c r="E31" i="13"/>
  <c r="E29" i="13"/>
  <c r="J25" i="13"/>
  <c r="L25" i="13" s="1"/>
  <c r="E25" i="13"/>
  <c r="E24" i="13"/>
  <c r="E26" i="13" s="1"/>
  <c r="J21" i="13"/>
  <c r="L21" i="13" s="1"/>
  <c r="D17" i="13"/>
  <c r="U6" i="13" s="1"/>
  <c r="R16" i="13"/>
  <c r="Q16" i="13"/>
  <c r="R15" i="13"/>
  <c r="Q15" i="13"/>
  <c r="R14" i="13"/>
  <c r="Q14" i="13"/>
  <c r="R13" i="13"/>
  <c r="Q13" i="13"/>
  <c r="R12" i="13"/>
  <c r="Q12" i="13"/>
  <c r="R11" i="13"/>
  <c r="Q11" i="13"/>
  <c r="R10" i="13"/>
  <c r="Q10" i="13"/>
  <c r="R9" i="13"/>
  <c r="Q9" i="13"/>
  <c r="R8" i="13"/>
  <c r="Q8" i="13"/>
  <c r="R7" i="13"/>
  <c r="Q7" i="13"/>
  <c r="R6" i="13"/>
  <c r="Q6" i="13"/>
  <c r="R5" i="13"/>
  <c r="Q5" i="13"/>
  <c r="R4" i="13"/>
  <c r="Q4" i="13"/>
  <c r="R3" i="13"/>
  <c r="Q3" i="13"/>
  <c r="R2" i="13"/>
  <c r="Q2" i="13"/>
  <c r="A2" i="13"/>
  <c r="L24" i="16" l="1"/>
  <c r="E38" i="16"/>
  <c r="D41" i="16"/>
  <c r="F41" i="16"/>
  <c r="U10" i="16"/>
  <c r="D42" i="16"/>
  <c r="U11" i="16"/>
  <c r="U4" i="16"/>
  <c r="U12" i="16"/>
  <c r="Q17" i="16"/>
  <c r="U5" i="16"/>
  <c r="U2" i="16"/>
  <c r="L25" i="16"/>
  <c r="E26" i="16"/>
  <c r="U13" i="16"/>
  <c r="L21" i="16"/>
  <c r="U7" i="16"/>
  <c r="U8" i="16"/>
  <c r="U9" i="16"/>
  <c r="G24" i="16"/>
  <c r="U3" i="16"/>
  <c r="L24" i="15"/>
  <c r="U15" i="15"/>
  <c r="E58" i="15"/>
  <c r="E45" i="15"/>
  <c r="E49" i="15" s="1"/>
  <c r="E48" i="15"/>
  <c r="F48" i="15"/>
  <c r="D49" i="15"/>
  <c r="Q17" i="15"/>
  <c r="R17" i="15"/>
  <c r="G51" i="15"/>
  <c r="J22" i="15"/>
  <c r="U14" i="15"/>
  <c r="E58" i="14"/>
  <c r="U13" i="14"/>
  <c r="R17" i="14"/>
  <c r="U8" i="14"/>
  <c r="J23" i="14"/>
  <c r="L23" i="14" s="1"/>
  <c r="Q17" i="14"/>
  <c r="U9" i="14"/>
  <c r="J24" i="14"/>
  <c r="D48" i="14"/>
  <c r="D59" i="14" s="1"/>
  <c r="U10" i="14"/>
  <c r="U11" i="14"/>
  <c r="U5" i="14"/>
  <c r="U6" i="14"/>
  <c r="U7" i="14"/>
  <c r="U2" i="14"/>
  <c r="U3" i="14"/>
  <c r="L25" i="14"/>
  <c r="G51" i="14"/>
  <c r="U4" i="14"/>
  <c r="U12" i="14"/>
  <c r="E45" i="14"/>
  <c r="E38" i="13"/>
  <c r="U7" i="13"/>
  <c r="U13" i="13"/>
  <c r="E23" i="13"/>
  <c r="G24" i="13" s="1"/>
  <c r="U2" i="13"/>
  <c r="U12" i="13"/>
  <c r="J23" i="13"/>
  <c r="L23" i="13" s="1"/>
  <c r="E33" i="13"/>
  <c r="G44" i="13"/>
  <c r="U3" i="13"/>
  <c r="U8" i="13"/>
  <c r="U9" i="13"/>
  <c r="U4" i="13"/>
  <c r="Q17" i="13"/>
  <c r="U10" i="13"/>
  <c r="E51" i="13"/>
  <c r="U5" i="13"/>
  <c r="D41" i="13"/>
  <c r="D42" i="13" s="1"/>
  <c r="U11" i="13"/>
  <c r="U15" i="16" l="1"/>
  <c r="U14" i="16"/>
  <c r="E41" i="16"/>
  <c r="D52" i="16"/>
  <c r="D53" i="16" s="1"/>
  <c r="J22" i="16"/>
  <c r="J26" i="15"/>
  <c r="L22" i="15"/>
  <c r="G48" i="15"/>
  <c r="E59" i="15"/>
  <c r="E60" i="15"/>
  <c r="U14" i="14"/>
  <c r="U15" i="14"/>
  <c r="D60" i="14"/>
  <c r="J22" i="14"/>
  <c r="E48" i="14"/>
  <c r="E49" i="14"/>
  <c r="L24" i="14"/>
  <c r="U15" i="13"/>
  <c r="U14" i="13"/>
  <c r="J22" i="13"/>
  <c r="E41" i="13"/>
  <c r="D52" i="13"/>
  <c r="D53" i="13" s="1"/>
  <c r="K22" i="16" l="1"/>
  <c r="J26" i="16"/>
  <c r="L22" i="16"/>
  <c r="G41" i="16"/>
  <c r="E52" i="16"/>
  <c r="E53" i="16" s="1"/>
  <c r="E42" i="16"/>
  <c r="K26" i="15"/>
  <c r="K24" i="15"/>
  <c r="K25" i="15"/>
  <c r="K21" i="15"/>
  <c r="K23" i="15"/>
  <c r="K22" i="15"/>
  <c r="G48" i="14"/>
  <c r="E59" i="14"/>
  <c r="E60" i="14" s="1"/>
  <c r="L22" i="14"/>
  <c r="J26" i="14"/>
  <c r="G41" i="13"/>
  <c r="E42" i="13"/>
  <c r="E52" i="13"/>
  <c r="E53" i="13" s="1"/>
  <c r="L22" i="13"/>
  <c r="J26" i="13"/>
  <c r="K26" i="16" l="1"/>
  <c r="K24" i="16"/>
  <c r="K25" i="16"/>
  <c r="K21" i="16"/>
  <c r="K23" i="16"/>
  <c r="K23" i="14"/>
  <c r="K26" i="14"/>
  <c r="K25" i="14"/>
  <c r="K21" i="14"/>
  <c r="K24" i="14"/>
  <c r="K22" i="14"/>
  <c r="K26" i="13"/>
  <c r="K21" i="13"/>
  <c r="K25" i="13"/>
  <c r="K24" i="13"/>
  <c r="K23" i="13"/>
  <c r="K22" i="13"/>
  <c r="D24" i="7" l="1"/>
  <c r="D23" i="7" s="1"/>
  <c r="D37" i="7" s="1"/>
  <c r="E37" i="7" s="1"/>
  <c r="F24" i="7"/>
  <c r="F23" i="7" s="1"/>
  <c r="G24" i="7"/>
  <c r="G23" i="7" s="1"/>
  <c r="H24" i="7"/>
  <c r="H23" i="7"/>
  <c r="I24" i="7"/>
  <c r="I23" i="7"/>
  <c r="J24" i="7"/>
  <c r="J23" i="7"/>
  <c r="K24" i="7"/>
  <c r="K23" i="7" s="1"/>
  <c r="L24" i="7"/>
  <c r="L23" i="7"/>
  <c r="M24" i="7"/>
  <c r="M23" i="7"/>
  <c r="N24" i="7"/>
  <c r="N23" i="7"/>
  <c r="O24" i="7"/>
  <c r="O23" i="7"/>
  <c r="D42" i="7"/>
  <c r="E42" i="7"/>
  <c r="F42" i="7"/>
  <c r="G42" i="7"/>
  <c r="H42" i="7"/>
  <c r="I42" i="7"/>
  <c r="J42" i="7"/>
  <c r="K42" i="7"/>
  <c r="L42" i="7"/>
  <c r="M42" i="7"/>
  <c r="N42" i="7"/>
  <c r="O42" i="7"/>
  <c r="D43" i="7"/>
  <c r="E43" i="7"/>
  <c r="F43" i="7"/>
  <c r="G43" i="7"/>
  <c r="H43" i="7"/>
  <c r="I43" i="7"/>
  <c r="J43" i="7"/>
  <c r="K43" i="7"/>
  <c r="L43" i="7"/>
  <c r="M43" i="7"/>
  <c r="N43" i="7"/>
  <c r="O43" i="7"/>
  <c r="D44" i="7"/>
  <c r="E44" i="7"/>
  <c r="F44" i="7"/>
  <c r="G44" i="7"/>
  <c r="H44" i="7"/>
  <c r="I44" i="7"/>
  <c r="J44" i="7"/>
  <c r="K44" i="7"/>
  <c r="L44" i="7"/>
  <c r="M44" i="7"/>
  <c r="N44" i="7"/>
  <c r="O44" i="7"/>
  <c r="D45" i="7"/>
  <c r="E45" i="7"/>
  <c r="F45" i="7"/>
  <c r="G45" i="7"/>
  <c r="H45" i="7"/>
  <c r="I45" i="7"/>
  <c r="J45" i="7"/>
  <c r="K45" i="7"/>
  <c r="L45" i="7"/>
  <c r="M45" i="7"/>
  <c r="N45" i="7"/>
  <c r="O45" i="7"/>
  <c r="D46" i="7"/>
  <c r="E46" i="7"/>
  <c r="F46" i="7"/>
  <c r="G46" i="7"/>
  <c r="H46" i="7"/>
  <c r="I46" i="7"/>
  <c r="J46" i="7"/>
  <c r="K46" i="7"/>
  <c r="L46" i="7"/>
  <c r="M46" i="7"/>
  <c r="N46" i="7"/>
  <c r="O46" i="7"/>
  <c r="D47" i="7"/>
  <c r="E47" i="7"/>
  <c r="F47" i="7"/>
  <c r="G47" i="7"/>
  <c r="H47" i="7"/>
  <c r="I47" i="7"/>
  <c r="J47" i="7"/>
  <c r="K47" i="7"/>
  <c r="L47" i="7"/>
  <c r="M47" i="7"/>
  <c r="N47" i="7"/>
  <c r="O47" i="7"/>
  <c r="D48" i="7"/>
  <c r="E48" i="7"/>
  <c r="F48" i="7"/>
  <c r="G48" i="7"/>
  <c r="H48" i="7"/>
  <c r="I48" i="7"/>
  <c r="J48" i="7"/>
  <c r="K48" i="7"/>
  <c r="L48" i="7"/>
  <c r="M48" i="7"/>
  <c r="N48" i="7"/>
  <c r="O48" i="7"/>
  <c r="D39" i="7"/>
  <c r="E39" i="7"/>
  <c r="F39" i="7"/>
  <c r="G39" i="7"/>
  <c r="H39" i="7"/>
  <c r="I39" i="7"/>
  <c r="J39" i="7"/>
  <c r="K39" i="7"/>
  <c r="L39" i="7"/>
  <c r="M39" i="7"/>
  <c r="N39" i="7"/>
  <c r="O39" i="7"/>
  <c r="D40" i="7"/>
  <c r="E40" i="7"/>
  <c r="F40" i="7"/>
  <c r="G40" i="7"/>
  <c r="H40" i="7"/>
  <c r="I40" i="7"/>
  <c r="J40" i="7"/>
  <c r="K40" i="7"/>
  <c r="L40" i="7"/>
  <c r="M40" i="7"/>
  <c r="N40" i="7"/>
  <c r="O40" i="7"/>
  <c r="D41" i="7"/>
  <c r="E41" i="7"/>
  <c r="F41" i="7"/>
  <c r="G41" i="7"/>
  <c r="H41" i="7"/>
  <c r="I41" i="7"/>
  <c r="J41" i="7"/>
  <c r="K41" i="7"/>
  <c r="L41" i="7"/>
  <c r="M41" i="7"/>
  <c r="N41" i="7"/>
  <c r="O41" i="7"/>
  <c r="E24" i="7"/>
  <c r="E23" i="7"/>
  <c r="F37" i="7" l="1"/>
  <c r="G37" i="7" s="1"/>
  <c r="H37" i="7" s="1"/>
  <c r="I37" i="7" s="1"/>
  <c r="J37" i="7" s="1"/>
  <c r="K37" i="7" s="1"/>
  <c r="L37" i="7" s="1"/>
  <c r="M37" i="7" s="1"/>
  <c r="N37" i="7" s="1"/>
  <c r="O37" i="7" s="1"/>
  <c r="D38" i="7"/>
  <c r="E38" i="7" s="1"/>
  <c r="F38" i="7" s="1"/>
  <c r="G38" i="7" s="1"/>
  <c r="H38" i="7" s="1"/>
  <c r="I38" i="7" s="1"/>
  <c r="J38" i="7" s="1"/>
  <c r="K38" i="7" s="1"/>
  <c r="L38" i="7" s="1"/>
  <c r="M38" i="7" s="1"/>
  <c r="N38" i="7" s="1"/>
  <c r="O38" i="7" s="1"/>
</calcChain>
</file>

<file path=xl/sharedStrings.xml><?xml version="1.0" encoding="utf-8"?>
<sst xmlns="http://schemas.openxmlformats.org/spreadsheetml/2006/main" count="570" uniqueCount="108">
  <si>
    <t>Stand:</t>
  </si>
  <si>
    <t>Ausgaben pro Monat</t>
  </si>
  <si>
    <t>Auto</t>
  </si>
  <si>
    <t>Total</t>
  </si>
  <si>
    <t>Einkommen netto</t>
  </si>
  <si>
    <t>Abos</t>
  </si>
  <si>
    <t>Netflix</t>
  </si>
  <si>
    <t>Spotify</t>
  </si>
  <si>
    <t>Audible</t>
  </si>
  <si>
    <t>Steuern</t>
  </si>
  <si>
    <t>Ferien</t>
  </si>
  <si>
    <t>Erwartet</t>
  </si>
  <si>
    <t>Krankenkasse</t>
  </si>
  <si>
    <t>Privathaftpflichtversicherung</t>
  </si>
  <si>
    <t>Hausratversicherung</t>
  </si>
  <si>
    <t>Wertsachenversicherung</t>
  </si>
  <si>
    <t>Plus Gesetzliche Stempelabgabe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</si>
  <si>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</si>
  <si>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</si>
  <si>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</si>
  <si>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</si>
  <si>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</si>
  <si>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</si>
  <si>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</si>
  <si>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</si>
  <si>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</si>
  <si>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</si>
  <si>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</si>
  <si>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</si>
  <si>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Essen auswärts</t>
  </si>
  <si>
    <t>Überschuss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</si>
  <si>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</si>
  <si>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</si>
  <si>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</si>
  <si>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</si>
  <si>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</si>
  <si>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</si>
  <si>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</si>
  <si>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</si>
  <si>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</si>
  <si>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</si>
  <si>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</si>
  <si>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Monat</t>
  </si>
  <si>
    <t>Durchschnitt</t>
  </si>
  <si>
    <t>Sanitas Zusatzversicherung (VVG)</t>
  </si>
  <si>
    <t>KPT Zusatzversicherung (VVG)</t>
  </si>
  <si>
    <t>Sanitas Grundversicherung (KVG)</t>
  </si>
  <si>
    <t>Versicherung (Mobiliar - einmal jährlich)</t>
  </si>
  <si>
    <t>Blinkist</t>
  </si>
  <si>
    <t>Benzin</t>
  </si>
  <si>
    <t>Nahrungsmittel</t>
  </si>
  <si>
    <t>Haare schneiden</t>
  </si>
  <si>
    <t>Möbel</t>
  </si>
  <si>
    <t>Säule 3a</t>
  </si>
  <si>
    <t xml:space="preserve"> </t>
  </si>
  <si>
    <t xml:space="preserve">Fitnessabo </t>
  </si>
  <si>
    <t>Ausgaben Leben</t>
  </si>
  <si>
    <t>Fixkosten</t>
  </si>
  <si>
    <t>Sparen / Investieren</t>
  </si>
  <si>
    <t>Durchschnitt pro Monat</t>
  </si>
  <si>
    <t>Effektiv</t>
  </si>
  <si>
    <t>Jahr</t>
  </si>
  <si>
    <t>Einkommen Brutto</t>
  </si>
  <si>
    <t>Zug</t>
  </si>
  <si>
    <t>Bonus</t>
  </si>
  <si>
    <t xml:space="preserve">Direkte Bundessteuer </t>
  </si>
  <si>
    <t>Geschenke</t>
  </si>
  <si>
    <t>Lebenshaltungskosten pro Monat</t>
  </si>
  <si>
    <t>Aktien / ETF-Portfolio</t>
  </si>
  <si>
    <t>Platzhalter</t>
  </si>
  <si>
    <t>Ferienbudget</t>
  </si>
  <si>
    <t>Monatsabos Diverse</t>
  </si>
  <si>
    <t>Weiterbildung</t>
  </si>
  <si>
    <t>Punkt</t>
  </si>
  <si>
    <t>CHF</t>
  </si>
  <si>
    <t>in %</t>
  </si>
  <si>
    <t>Ferien + Abos</t>
  </si>
  <si>
    <t>Streaming</t>
  </si>
  <si>
    <t>Freizeit und Kleider</t>
  </si>
  <si>
    <t xml:space="preserve">Ausgaben </t>
  </si>
  <si>
    <t>Lebenshaltung variabel</t>
  </si>
  <si>
    <t>Einkommen Total Netto</t>
  </si>
  <si>
    <t>Jahr X Monate:</t>
  </si>
  <si>
    <t>Rechne es hier aus:</t>
  </si>
  <si>
    <t>https://www.zkb.ch/de/private/steuern/rechner-hilfsmittel/steuerrechner.html</t>
  </si>
  <si>
    <t>FREI ZUR VERFÜGUNG STEHENDER BETRAG, DU ENTSCHEIDEST FREI WAS DAMIT PASSIERT. BAUE DIR ETWAS AUF.</t>
  </si>
  <si>
    <t>Differenz pro Monat / Jahr</t>
  </si>
  <si>
    <r>
      <rPr>
        <b/>
        <sz val="13"/>
        <color theme="1"/>
        <rFont val="Calibri"/>
        <family val="2"/>
        <scheme val="minor"/>
      </rPr>
      <t>Total Einnahmen</t>
    </r>
    <r>
      <rPr>
        <sz val="13"/>
        <color theme="1"/>
        <rFont val="Calibri"/>
        <family val="2"/>
        <scheme val="minor"/>
      </rPr>
      <t xml:space="preserve"> pro Monat / Jahr</t>
    </r>
  </si>
  <si>
    <r>
      <rPr>
        <b/>
        <sz val="13"/>
        <color theme="1"/>
        <rFont val="Calibri"/>
        <family val="2"/>
        <scheme val="minor"/>
      </rPr>
      <t>Total</t>
    </r>
    <r>
      <rPr>
        <sz val="13"/>
        <color theme="1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Ausgaben</t>
    </r>
    <r>
      <rPr>
        <sz val="13"/>
        <color theme="1"/>
        <rFont val="Calibri"/>
        <family val="2"/>
        <scheme val="minor"/>
      </rPr>
      <t xml:space="preserve"> Pro Monat / Jahr</t>
    </r>
  </si>
  <si>
    <t>Monatlich variabel</t>
  </si>
  <si>
    <t>Sporadisch variabel</t>
  </si>
  <si>
    <t>Eingabe bei Gelber schrift in dieser Spalte</t>
  </si>
  <si>
    <t>Zigis</t>
  </si>
  <si>
    <t>Sparkonto Freestyle Lifestyle</t>
  </si>
  <si>
    <t>Reserve ausbauen</t>
  </si>
  <si>
    <t>Alimente</t>
  </si>
  <si>
    <t>Versicherung Auto + Service</t>
  </si>
  <si>
    <t>Handyabo + TV , Internet, serafe</t>
  </si>
  <si>
    <t>Miete Wohnung / Haus + Strom + PP</t>
  </si>
  <si>
    <t>Haft+Rechtsschutz</t>
  </si>
  <si>
    <t>Kinderzulagen</t>
  </si>
  <si>
    <r>
      <t xml:space="preserve">Einkommen Brutto </t>
    </r>
    <r>
      <rPr>
        <u/>
        <sz val="11"/>
        <color theme="1"/>
        <rFont val="Calibri"/>
        <family val="2"/>
        <scheme val="minor"/>
      </rPr>
      <t>Mann</t>
    </r>
  </si>
  <si>
    <r>
      <t xml:space="preserve">Einkommen netto </t>
    </r>
    <r>
      <rPr>
        <u/>
        <sz val="11"/>
        <color theme="1"/>
        <rFont val="Calibri"/>
        <family val="2"/>
        <scheme val="minor"/>
      </rPr>
      <t>Mann</t>
    </r>
  </si>
  <si>
    <r>
      <t xml:space="preserve">Bonus </t>
    </r>
    <r>
      <rPr>
        <u/>
        <sz val="11"/>
        <color theme="1"/>
        <rFont val="Calibri"/>
        <family val="2"/>
        <scheme val="minor"/>
      </rPr>
      <t>Mann</t>
    </r>
  </si>
  <si>
    <r>
      <t xml:space="preserve">Einkommen Brutto </t>
    </r>
    <r>
      <rPr>
        <u/>
        <sz val="11"/>
        <color theme="1"/>
        <rFont val="Calibri"/>
        <family val="2"/>
        <scheme val="minor"/>
      </rPr>
      <t>Frau</t>
    </r>
  </si>
  <si>
    <r>
      <t xml:space="preserve">Einkommen netto </t>
    </r>
    <r>
      <rPr>
        <u/>
        <sz val="11"/>
        <color theme="1"/>
        <rFont val="Calibri"/>
        <family val="2"/>
        <scheme val="minor"/>
      </rPr>
      <t>Frau</t>
    </r>
  </si>
  <si>
    <r>
      <t xml:space="preserve">Bonus </t>
    </r>
    <r>
      <rPr>
        <u/>
        <sz val="11"/>
        <color theme="1"/>
        <rFont val="Calibri"/>
        <family val="2"/>
        <scheme val="minor"/>
      </rPr>
      <t>Frau</t>
    </r>
  </si>
  <si>
    <t>Steuern Annahme brutto Einkommen gem. Rechner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</si>
</sst>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9" fontId="0" fillId="0" borderId="0" xfId="1" applyFont="1"/>
    <xf numFmtId="0" fontId="2" fillId="0" borderId="0" xfId="0" applyFont="1"/>
    <xf numFmtId="0" fontId="3" fillId="0" borderId="1" xfId="0" applyFont="1" applyBorder="1"/>
    <xf numFmtId="14" fontId="2" fillId="0" borderId="0" xfId="0" applyNumberFormat="1" applyFont="1"/>
    <xf numFmtId="17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/>
    <xf numFmtId="17" fontId="0" fillId="0" borderId="4" xfId="0" applyNumberFormat="1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0" fillId="0" borderId="6" xfId="0" applyBorder="1"/>
    <xf numFmtId="0" fontId="0" fillId="0" borderId="22" xfId="0" applyBorder="1"/>
    <xf numFmtId="0" fontId="2" fillId="0" borderId="20" xfId="0" applyFont="1" applyBorder="1"/>
    <xf numFmtId="0" fontId="0" fillId="0" borderId="23" xfId="0" applyBorder="1"/>
    <xf numFmtId="0" fontId="0" fillId="0" borderId="5" xfId="0" applyBorder="1" applyAlignment="1">
      <alignment wrapText="1"/>
    </xf>
    <xf numFmtId="0" fontId="0" fillId="0" borderId="24" xfId="0" applyBorder="1"/>
    <xf numFmtId="0" fontId="0" fillId="0" borderId="25" xfId="0" applyBorder="1"/>
    <xf numFmtId="0" fontId="2" fillId="0" borderId="23" xfId="0" applyFont="1" applyBorder="1"/>
    <xf numFmtId="1" fontId="0" fillId="0" borderId="7" xfId="0" applyNumberFormat="1" applyBorder="1"/>
    <xf numFmtId="0" fontId="0" fillId="0" borderId="27" xfId="0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" fontId="0" fillId="0" borderId="26" xfId="0" applyNumberFormat="1" applyBorder="1"/>
    <xf numFmtId="43" fontId="0" fillId="0" borderId="0" xfId="0" applyNumberFormat="1"/>
    <xf numFmtId="1" fontId="2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1" fontId="0" fillId="0" borderId="28" xfId="0" applyNumberFormat="1" applyBorder="1"/>
    <xf numFmtId="1" fontId="0" fillId="0" borderId="29" xfId="0" applyNumberFormat="1" applyBorder="1"/>
    <xf numFmtId="1" fontId="0" fillId="0" borderId="30" xfId="0" applyNumberFormat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0" fontId="2" fillId="2" borderId="31" xfId="0" applyFont="1" applyFill="1" applyBorder="1"/>
    <xf numFmtId="1" fontId="0" fillId="0" borderId="34" xfId="0" applyNumberFormat="1" applyBorder="1"/>
    <xf numFmtId="1" fontId="0" fillId="0" borderId="35" xfId="0" applyNumberFormat="1" applyBorder="1"/>
    <xf numFmtId="0" fontId="0" fillId="3" borderId="14" xfId="0" applyFill="1" applyBorder="1"/>
    <xf numFmtId="43" fontId="0" fillId="3" borderId="15" xfId="0" applyNumberFormat="1" applyFill="1" applyBorder="1"/>
    <xf numFmtId="0" fontId="0" fillId="4" borderId="10" xfId="0" applyFill="1" applyBorder="1"/>
    <xf numFmtId="43" fontId="0" fillId="4" borderId="11" xfId="0" applyNumberFormat="1" applyFill="1" applyBorder="1"/>
    <xf numFmtId="0" fontId="0" fillId="5" borderId="8" xfId="0" applyFill="1" applyBorder="1"/>
    <xf numFmtId="43" fontId="0" fillId="5" borderId="9" xfId="0" applyNumberFormat="1" applyFill="1" applyBorder="1"/>
    <xf numFmtId="0" fontId="0" fillId="6" borderId="8" xfId="0" applyFill="1" applyBorder="1"/>
    <xf numFmtId="43" fontId="0" fillId="6" borderId="9" xfId="0" applyNumberFormat="1" applyFill="1" applyBorder="1"/>
    <xf numFmtId="0" fontId="0" fillId="6" borderId="0" xfId="0" applyFill="1"/>
    <xf numFmtId="9" fontId="0" fillId="6" borderId="0" xfId="1" applyFont="1" applyFill="1" applyBorder="1"/>
    <xf numFmtId="0" fontId="0" fillId="4" borderId="0" xfId="0" applyFill="1"/>
    <xf numFmtId="9" fontId="0" fillId="4" borderId="0" xfId="1" applyFont="1" applyFill="1" applyBorder="1"/>
    <xf numFmtId="9" fontId="0" fillId="5" borderId="0" xfId="1" applyFont="1" applyFill="1" applyBorder="1"/>
    <xf numFmtId="0" fontId="0" fillId="3" borderId="0" xfId="0" applyFill="1"/>
    <xf numFmtId="9" fontId="0" fillId="3" borderId="0" xfId="1" applyFont="1" applyFill="1" applyBorder="1"/>
    <xf numFmtId="0" fontId="0" fillId="5" borderId="0" xfId="0" applyFill="1"/>
    <xf numFmtId="9" fontId="2" fillId="0" borderId="0" xfId="1" applyFont="1" applyBorder="1"/>
    <xf numFmtId="0" fontId="4" fillId="0" borderId="0" xfId="0" applyFont="1"/>
    <xf numFmtId="164" fontId="0" fillId="5" borderId="0" xfId="0" applyNumberFormat="1" applyFill="1"/>
    <xf numFmtId="164" fontId="0" fillId="6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164" fontId="2" fillId="0" borderId="0" xfId="0" applyNumberFormat="1" applyFont="1"/>
    <xf numFmtId="0" fontId="0" fillId="3" borderId="39" xfId="0" applyFill="1" applyBorder="1"/>
    <xf numFmtId="43" fontId="0" fillId="3" borderId="40" xfId="0" applyNumberFormat="1" applyFill="1" applyBorder="1"/>
    <xf numFmtId="43" fontId="0" fillId="0" borderId="42" xfId="0" applyNumberFormat="1" applyBorder="1"/>
    <xf numFmtId="0" fontId="0" fillId="7" borderId="0" xfId="0" applyFill="1"/>
    <xf numFmtId="0" fontId="6" fillId="0" borderId="0" xfId="2"/>
    <xf numFmtId="0" fontId="0" fillId="8" borderId="10" xfId="0" applyFill="1" applyBorder="1"/>
    <xf numFmtId="43" fontId="0" fillId="8" borderId="11" xfId="0" applyNumberFormat="1" applyFill="1" applyBorder="1"/>
    <xf numFmtId="0" fontId="0" fillId="8" borderId="0" xfId="0" applyFill="1"/>
    <xf numFmtId="164" fontId="0" fillId="8" borderId="0" xfId="0" applyNumberFormat="1" applyFill="1"/>
    <xf numFmtId="9" fontId="0" fillId="8" borderId="0" xfId="1" applyFont="1" applyFill="1" applyBorder="1"/>
    <xf numFmtId="43" fontId="0" fillId="9" borderId="17" xfId="0" applyNumberFormat="1" applyFill="1" applyBorder="1"/>
    <xf numFmtId="0" fontId="8" fillId="7" borderId="5" xfId="0" applyFont="1" applyFill="1" applyBorder="1" applyAlignment="1">
      <alignment wrapText="1"/>
    </xf>
    <xf numFmtId="43" fontId="8" fillId="7" borderId="0" xfId="0" applyNumberFormat="1" applyFont="1" applyFill="1"/>
    <xf numFmtId="43" fontId="8" fillId="7" borderId="6" xfId="0" applyNumberFormat="1" applyFont="1" applyFill="1" applyBorder="1"/>
    <xf numFmtId="0" fontId="0" fillId="5" borderId="41" xfId="0" applyFill="1" applyBorder="1"/>
    <xf numFmtId="43" fontId="0" fillId="5" borderId="42" xfId="0" applyNumberFormat="1" applyFill="1" applyBorder="1"/>
    <xf numFmtId="0" fontId="0" fillId="8" borderId="39" xfId="0" applyFill="1" applyBorder="1"/>
    <xf numFmtId="43" fontId="0" fillId="8" borderId="40" xfId="0" applyNumberFormat="1" applyFill="1" applyBorder="1"/>
    <xf numFmtId="0" fontId="9" fillId="0" borderId="12" xfId="0" applyFont="1" applyBorder="1"/>
    <xf numFmtId="43" fontId="3" fillId="0" borderId="13" xfId="0" applyNumberFormat="1" applyFont="1" applyBorder="1"/>
    <xf numFmtId="0" fontId="9" fillId="0" borderId="16" xfId="0" applyFont="1" applyBorder="1"/>
    <xf numFmtId="43" fontId="3" fillId="0" borderId="17" xfId="0" applyNumberFormat="1" applyFont="1" applyBorder="1"/>
    <xf numFmtId="0" fontId="3" fillId="0" borderId="12" xfId="0" applyFont="1" applyBorder="1"/>
    <xf numFmtId="0" fontId="0" fillId="0" borderId="43" xfId="0" applyBorder="1"/>
    <xf numFmtId="0" fontId="0" fillId="0" borderId="44" xfId="0" applyBorder="1"/>
    <xf numFmtId="1" fontId="0" fillId="0" borderId="45" xfId="0" applyNumberFormat="1" applyBorder="1"/>
    <xf numFmtId="43" fontId="0" fillId="0" borderId="30" xfId="0" applyNumberFormat="1" applyBorder="1"/>
    <xf numFmtId="0" fontId="0" fillId="0" borderId="45" xfId="0" applyBorder="1"/>
    <xf numFmtId="0" fontId="10" fillId="0" borderId="0" xfId="0" applyFont="1"/>
    <xf numFmtId="3" fontId="0" fillId="0" borderId="6" xfId="0" applyNumberFormat="1" applyBorder="1"/>
    <xf numFmtId="3" fontId="0" fillId="0" borderId="22" xfId="0" applyNumberFormat="1" applyBorder="1"/>
    <xf numFmtId="3" fontId="0" fillId="0" borderId="20" xfId="0" applyNumberFormat="1" applyBorder="1"/>
    <xf numFmtId="43" fontId="11" fillId="4" borderId="11" xfId="0" applyNumberFormat="1" applyFont="1" applyFill="1" applyBorder="1"/>
    <xf numFmtId="43" fontId="11" fillId="3" borderId="15" xfId="0" applyNumberFormat="1" applyFont="1" applyFill="1" applyBorder="1"/>
    <xf numFmtId="43" fontId="11" fillId="3" borderId="40" xfId="0" applyNumberFormat="1" applyFont="1" applyFill="1" applyBorder="1"/>
    <xf numFmtId="43" fontId="11" fillId="6" borderId="9" xfId="0" applyNumberFormat="1" applyFont="1" applyFill="1" applyBorder="1"/>
    <xf numFmtId="43" fontId="11" fillId="8" borderId="11" xfId="0" applyNumberFormat="1" applyFont="1" applyFill="1" applyBorder="1"/>
    <xf numFmtId="43" fontId="11" fillId="8" borderId="40" xfId="0" applyNumberFormat="1" applyFont="1" applyFill="1" applyBorder="1"/>
    <xf numFmtId="43" fontId="11" fillId="5" borderId="9" xfId="0" applyNumberFormat="1" applyFont="1" applyFill="1" applyBorder="1"/>
    <xf numFmtId="43" fontId="11" fillId="9" borderId="17" xfId="0" applyNumberFormat="1" applyFont="1" applyFill="1" applyBorder="1"/>
    <xf numFmtId="9" fontId="0" fillId="10" borderId="0" xfId="1" applyFont="1" applyFill="1"/>
    <xf numFmtId="0" fontId="12" fillId="10" borderId="0" xfId="0" applyFont="1" applyFill="1"/>
    <xf numFmtId="9" fontId="11" fillId="10" borderId="0" xfId="1" applyFont="1" applyFill="1"/>
    <xf numFmtId="0" fontId="7" fillId="0" borderId="41" xfId="0" applyFont="1" applyBorder="1"/>
    <xf numFmtId="0" fontId="0" fillId="9" borderId="46" xfId="0" applyFill="1" applyBorder="1"/>
    <xf numFmtId="43" fontId="11" fillId="9" borderId="47" xfId="0" applyNumberFormat="1" applyFont="1" applyFill="1" applyBorder="1"/>
    <xf numFmtId="43" fontId="0" fillId="9" borderId="46" xfId="0" applyNumberFormat="1" applyFill="1" applyBorder="1"/>
    <xf numFmtId="0" fontId="0" fillId="9" borderId="48" xfId="0" applyFill="1" applyBorder="1"/>
    <xf numFmtId="43" fontId="0" fillId="9" borderId="48" xfId="0" applyNumberFormat="1" applyFill="1" applyBorder="1"/>
    <xf numFmtId="0" fontId="0" fillId="9" borderId="49" xfId="0" applyFill="1" applyBorder="1"/>
    <xf numFmtId="43" fontId="0" fillId="9" borderId="49" xfId="0" applyNumberFormat="1" applyFill="1" applyBorder="1"/>
    <xf numFmtId="0" fontId="3" fillId="9" borderId="50" xfId="0" applyFont="1" applyFill="1" applyBorder="1"/>
    <xf numFmtId="43" fontId="3" fillId="9" borderId="9" xfId="0" applyNumberFormat="1" applyFont="1" applyFill="1" applyBorder="1"/>
    <xf numFmtId="43" fontId="3" fillId="9" borderId="50" xfId="0" applyNumberFormat="1" applyFont="1" applyFill="1" applyBorder="1"/>
    <xf numFmtId="43" fontId="11" fillId="5" borderId="42" xfId="0" applyNumberFormat="1" applyFont="1" applyFill="1" applyBorder="1"/>
    <xf numFmtId="164" fontId="0" fillId="0" borderId="0" xfId="0" applyNumberFormat="1"/>
    <xf numFmtId="4" fontId="0" fillId="5" borderId="0" xfId="1" applyNumberFormat="1" applyFont="1" applyFill="1" applyBorder="1"/>
    <xf numFmtId="4" fontId="0" fillId="6" borderId="0" xfId="1" applyNumberFormat="1" applyFont="1" applyFill="1" applyBorder="1"/>
    <xf numFmtId="4" fontId="0" fillId="3" borderId="0" xfId="1" applyNumberFormat="1" applyFont="1" applyFill="1" applyBorder="1"/>
    <xf numFmtId="4" fontId="0" fillId="4" borderId="0" xfId="1" applyNumberFormat="1" applyFont="1" applyFill="1" applyBorder="1"/>
    <xf numFmtId="4" fontId="0" fillId="8" borderId="0" xfId="1" applyNumberFormat="1" applyFont="1" applyFill="1" applyBorder="1"/>
    <xf numFmtId="43" fontId="3" fillId="9" borderId="45" xfId="0" applyNumberFormat="1" applyFont="1" applyFill="1" applyBorder="1"/>
    <xf numFmtId="0" fontId="0" fillId="0" borderId="51" xfId="0" applyBorder="1"/>
    <xf numFmtId="0" fontId="0" fillId="0" borderId="29" xfId="0" applyBorder="1"/>
    <xf numFmtId="0" fontId="0" fillId="9" borderId="23" xfId="0" applyFill="1" applyBorder="1"/>
    <xf numFmtId="0" fontId="0" fillId="9" borderId="5" xfId="0" applyFill="1" applyBorder="1"/>
    <xf numFmtId="0" fontId="0" fillId="9" borderId="27" xfId="0" applyFill="1" applyBorder="1"/>
    <xf numFmtId="0" fontId="0" fillId="9" borderId="52" xfId="0" applyFill="1" applyBorder="1"/>
    <xf numFmtId="0" fontId="3" fillId="9" borderId="27" xfId="0" applyFont="1" applyFill="1" applyBorder="1"/>
    <xf numFmtId="43" fontId="11" fillId="9" borderId="53" xfId="0" applyNumberFormat="1" applyFont="1" applyFill="1" applyBorder="1"/>
    <xf numFmtId="43" fontId="11" fillId="9" borderId="54" xfId="0" applyNumberFormat="1" applyFont="1" applyFill="1" applyBorder="1"/>
    <xf numFmtId="43" fontId="0" fillId="9" borderId="45" xfId="0" applyNumberFormat="1" applyFill="1" applyBorder="1"/>
    <xf numFmtId="43" fontId="11" fillId="9" borderId="43" xfId="0" applyNumberFormat="1" applyFont="1" applyFill="1" applyBorder="1"/>
    <xf numFmtId="43" fontId="0" fillId="9" borderId="54" xfId="0" applyNumberFormat="1" applyFill="1" applyBorder="1"/>
    <xf numFmtId="43" fontId="0" fillId="0" borderId="54" xfId="0" applyNumberFormat="1" applyBorder="1"/>
    <xf numFmtId="43" fontId="0" fillId="9" borderId="19" xfId="0" applyNumberFormat="1" applyFill="1" applyBorder="1"/>
    <xf numFmtId="43" fontId="0" fillId="9" borderId="7" xfId="0" applyNumberFormat="1" applyFill="1" applyBorder="1"/>
    <xf numFmtId="43" fontId="0" fillId="9" borderId="26" xfId="0" applyNumberFormat="1" applyFill="1" applyBorder="1"/>
    <xf numFmtId="43" fontId="0" fillId="9" borderId="55" xfId="0" applyNumberFormat="1" applyFill="1" applyBorder="1"/>
    <xf numFmtId="43" fontId="3" fillId="9" borderId="26" xfId="0" applyNumberFormat="1" applyFont="1" applyFill="1" applyBorder="1"/>
    <xf numFmtId="43" fontId="0" fillId="0" borderId="21" xfId="0" applyNumberFormat="1" applyBorder="1"/>
    <xf numFmtId="0" fontId="3" fillId="9" borderId="57" xfId="0" applyFont="1" applyFill="1" applyBorder="1"/>
    <xf numFmtId="43" fontId="3" fillId="9" borderId="33" xfId="0" applyNumberFormat="1" applyFont="1" applyFill="1" applyBorder="1"/>
    <xf numFmtId="43" fontId="3" fillId="9" borderId="56" xfId="0" applyNumberFormat="1" applyFont="1" applyFill="1" applyBorder="1"/>
    <xf numFmtId="0" fontId="5" fillId="3" borderId="23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</cellXfs>
  <cellStyles count="3">
    <cellStyle name="Link" xfId="2" builtinId="8"/>
    <cellStyle name="Prozent" xfId="1" builtinId="5"/>
    <cellStyle name="Standard" xfId="0" builtinId="0"/>
  </cellStyles>
  <dxfs count="8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Durchschnitt alle Monate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Vergleich!$C$23</c:f>
              <c:strCache>
                <c:ptCount val="1"/>
                <c:pt idx="0">
                  <c:v>Durchschnitt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Vergleich!$D$22:$O$22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Vergleich!$D$23:$O$23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CD-4F19-B5A6-A876EF172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0625432"/>
        <c:axId val="860623464"/>
      </c:barChart>
      <c:catAx>
        <c:axId val="86062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60623464"/>
        <c:crosses val="autoZero"/>
        <c:auto val="1"/>
        <c:lblAlgn val="ctr"/>
        <c:lblOffset val="100"/>
        <c:noMultiLvlLbl val="0"/>
      </c:catAx>
      <c:valAx>
        <c:axId val="860623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60625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Mit 3a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1A-4491-9DDE-7CA3051ECAB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1A-4491-9DDE-7CA3051ECAB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1A-4491-9DDE-7CA3051ECABC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1A-4491-9DDE-7CA3051ECAB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A1A-4491-9DDE-7CA3051ECAB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81947A1-3A76-477D-9363-698EF8C97712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6710A4B5-D879-43AD-A7FA-A7D165234A95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A1A-4491-9DDE-7CA3051ECA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BD3C775-EC43-4EAB-AB7D-3A906A4640E9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FE821E3A-F0B8-4D08-8B48-53D264511C6D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A1A-4491-9DDE-7CA3051ECAB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A2C3B14-1182-415A-9138-902B03F1C046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40602AD7-F290-48A3-A3C8-0431B43C4613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A1A-4491-9DDE-7CA3051ECA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D7D21C8-4D24-4C96-99FF-60AD111D4A81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F0E3E595-E242-4404-851F-15377F89C2E8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A1A-4491-9DDE-7CA3051ECAB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04302B3-B6A3-4DBA-814E-D09896A1689F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FD57FD1E-EE13-4010-9666-AE2781CE04D5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A1A-4491-9DDE-7CA3051EC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'Familie (2)'!$I$21:$I$25</c:f>
              <c:strCache>
                <c:ptCount val="5"/>
                <c:pt idx="0">
                  <c:v>Sparen / Investieren</c:v>
                </c:pt>
                <c:pt idx="1">
                  <c:v>Ausgaben Leben</c:v>
                </c:pt>
                <c:pt idx="2">
                  <c:v>Fixkosten</c:v>
                </c:pt>
                <c:pt idx="3">
                  <c:v>Steuern</c:v>
                </c:pt>
                <c:pt idx="4">
                  <c:v>Ferien + Abos</c:v>
                </c:pt>
              </c:strCache>
            </c:strRef>
          </c:cat>
          <c:val>
            <c:numRef>
              <c:f>'Familie (2)'!$J$21:$J$25</c:f>
              <c:numCache>
                <c:formatCode>_ * #,##0_ ;_ * \-#,##0_ ;_ * "-"??_ ;_ @_ </c:formatCode>
                <c:ptCount val="5"/>
                <c:pt idx="0">
                  <c:v>3505</c:v>
                </c:pt>
                <c:pt idx="1">
                  <c:v>1060</c:v>
                </c:pt>
                <c:pt idx="2">
                  <c:v>2270</c:v>
                </c:pt>
                <c:pt idx="3">
                  <c:v>1129.3333333333333</c:v>
                </c:pt>
                <c:pt idx="4">
                  <c:v>1035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'Familie (2)'!$K$21:$K$25</c15:f>
                <c15:dlblRangeCache>
                  <c:ptCount val="5"/>
                  <c:pt idx="0">
                    <c:v>39%</c:v>
                  </c:pt>
                  <c:pt idx="1">
                    <c:v>12%</c:v>
                  </c:pt>
                  <c:pt idx="2">
                    <c:v>25%</c:v>
                  </c:pt>
                  <c:pt idx="3">
                    <c:v>13%</c:v>
                  </c:pt>
                  <c:pt idx="4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FA1A-4491-9DDE-7CA3051EC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414863"/>
        <c:axId val="24140943"/>
      </c:barChart>
      <c:catAx>
        <c:axId val="14141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140943"/>
        <c:crosses val="autoZero"/>
        <c:auto val="1"/>
        <c:lblAlgn val="ctr"/>
        <c:lblOffset val="100"/>
        <c:noMultiLvlLbl val="0"/>
      </c:catAx>
      <c:valAx>
        <c:axId val="2414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41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'Familie (2)'!$E$1:$P$1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'Familie (2)'!$E$17:$P$17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A-4D9C-9698-37B90D1E1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363920"/>
        <c:axId val="394367528"/>
      </c:barChart>
      <c:catAx>
        <c:axId val="39436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367528"/>
        <c:crosses val="autoZero"/>
        <c:auto val="1"/>
        <c:lblAlgn val="ctr"/>
        <c:lblOffset val="100"/>
        <c:noMultiLvlLbl val="0"/>
      </c:catAx>
      <c:valAx>
        <c:axId val="39436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36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Vergleich pro Monat und Jahr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Vergleich!$C$23</c:f>
              <c:strCache>
                <c:ptCount val="1"/>
                <c:pt idx="0">
                  <c:v>Durchschnitt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Vergleich!$D$22:$O$22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Vergleich!$D$23:$O$23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3-4297-8FD7-7F317149BDAB}"/>
            </c:ext>
          </c:extLst>
        </c:ser>
        <c:ser>
          <c:idx val="1"/>
          <c:order val="1"/>
          <c:tx>
            <c:strRef>
              <c:f>Vergleich!$C$24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Vergleich!$D$22:$O$22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Vergleich!$D$24:$O$24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83-4297-8FD7-7F317149BDAB}"/>
            </c:ext>
          </c:extLst>
        </c:ser>
        <c:ser>
          <c:idx val="2"/>
          <c:order val="2"/>
          <c:tx>
            <c:strRef>
              <c:f>Vergleich!$C$25</c:f>
              <c:strCache>
                <c:ptCount val="1"/>
                <c:pt idx="0">
                  <c:v>2027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Vergleich!$D$22:$O$22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Vergleich!$D$25:$O$25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5-2683-4297-8FD7-7F317149BDAB}"/>
            </c:ext>
          </c:extLst>
        </c:ser>
        <c:ser>
          <c:idx val="3"/>
          <c:order val="3"/>
          <c:tx>
            <c:strRef>
              <c:f>Vergleich!$C$26</c:f>
              <c:strCache>
                <c:ptCount val="1"/>
                <c:pt idx="0">
                  <c:v>2028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Vergleich!$D$22:$O$22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Vergleich!$D$26:$O$26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6-2683-4297-8FD7-7F317149BDAB}"/>
            </c:ext>
          </c:extLst>
        </c:ser>
        <c:ser>
          <c:idx val="4"/>
          <c:order val="4"/>
          <c:tx>
            <c:strRef>
              <c:f>Vergleich!$C$27</c:f>
              <c:strCache>
                <c:ptCount val="1"/>
                <c:pt idx="0">
                  <c:v>2029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Vergleich!$D$22:$O$22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Vergleich!$D$27:$O$27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7-2683-4297-8FD7-7F317149B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0625432"/>
        <c:axId val="860623464"/>
      </c:barChart>
      <c:catAx>
        <c:axId val="86062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60623464"/>
        <c:crosses val="autoZero"/>
        <c:auto val="1"/>
        <c:lblAlgn val="ctr"/>
        <c:lblOffset val="100"/>
        <c:noMultiLvlLbl val="0"/>
      </c:catAx>
      <c:valAx>
        <c:axId val="860623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606254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Kumuliert Vergleich Jahre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Vergleich!$C$39</c:f>
              <c:strCache>
                <c:ptCount val="1"/>
                <c:pt idx="0">
                  <c:v>2027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Vergleich!$D$36:$O$36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Vergleich!$D$39:$O$39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C-4599-BE50-2EEB85D40100}"/>
            </c:ext>
          </c:extLst>
        </c:ser>
        <c:ser>
          <c:idx val="1"/>
          <c:order val="1"/>
          <c:tx>
            <c:strRef>
              <c:f>Vergleich!$C$40</c:f>
              <c:strCache>
                <c:ptCount val="1"/>
                <c:pt idx="0">
                  <c:v>2028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Vergleich!$D$36:$O$36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Vergleich!$D$40:$O$40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C-4599-BE50-2EEB85D40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9396096"/>
        <c:axId val="399392816"/>
      </c:lineChart>
      <c:catAx>
        <c:axId val="39939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9392816"/>
        <c:crosses val="autoZero"/>
        <c:auto val="1"/>
        <c:lblAlgn val="ctr"/>
        <c:lblOffset val="100"/>
        <c:noMultiLvlLbl val="0"/>
      </c:catAx>
      <c:valAx>
        <c:axId val="39939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9396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Mit 3a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CC-4272-A4F0-93F738DFA75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CC-4272-A4F0-93F738DFA75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CC-4272-A4F0-93F738DFA75C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CC-4272-A4F0-93F738DFA75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CC-4272-A4F0-93F738DFA75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34D26E6-7116-404F-BC8C-8FFE610DEA01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21181C1B-5CB1-4E7C-B8DC-34242F94E41A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1CC-4272-A4F0-93F738DFA75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9D28F4B-6F05-43A3-96E3-525A43DA9941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6D89DA5B-2C92-490F-866B-724A4D774E75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1CC-4272-A4F0-93F738DFA75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1C86F85-E31A-4641-AA70-4F3720E0B1AA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101D129C-BC1B-4146-94DF-F75B834AEDCE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1CC-4272-A4F0-93F738DFA75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FA44BC7-662B-448E-A21B-2BD998FD3233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7A4B32E2-13F2-43D1-B0BA-7E51684040C3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1CC-4272-A4F0-93F738DFA75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9EF21A8-34F3-4DD3-BA5D-EFCBC24E18FB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EA9CB968-C2E5-46D9-81F1-D0D3815127D9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1CC-4272-A4F0-93F738DFA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Single!$I$21:$I$25</c:f>
              <c:strCache>
                <c:ptCount val="5"/>
                <c:pt idx="0">
                  <c:v>Sparen / Investieren</c:v>
                </c:pt>
                <c:pt idx="1">
                  <c:v>Ausgaben Leben</c:v>
                </c:pt>
                <c:pt idx="2">
                  <c:v>Fixkosten</c:v>
                </c:pt>
                <c:pt idx="3">
                  <c:v>Steuern</c:v>
                </c:pt>
                <c:pt idx="4">
                  <c:v>Ferien + Abos</c:v>
                </c:pt>
              </c:strCache>
            </c:strRef>
          </c:cat>
          <c:val>
            <c:numRef>
              <c:f>Single!$J$21:$J$25</c:f>
              <c:numCache>
                <c:formatCode>_ * #,##0_ ;_ * \-#,##0_ ;_ * "-"??_ ;_ @_ </c:formatCode>
                <c:ptCount val="5"/>
                <c:pt idx="0">
                  <c:v>3505</c:v>
                </c:pt>
                <c:pt idx="1">
                  <c:v>1060</c:v>
                </c:pt>
                <c:pt idx="2">
                  <c:v>2270</c:v>
                </c:pt>
                <c:pt idx="3">
                  <c:v>1129.3333333333333</c:v>
                </c:pt>
                <c:pt idx="4">
                  <c:v>1035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Single!$K$21:$K$25</c15:f>
                <c15:dlblRangeCache>
                  <c:ptCount val="5"/>
                  <c:pt idx="0">
                    <c:v>39%</c:v>
                  </c:pt>
                  <c:pt idx="1">
                    <c:v>12%</c:v>
                  </c:pt>
                  <c:pt idx="2">
                    <c:v>25%</c:v>
                  </c:pt>
                  <c:pt idx="3">
                    <c:v>13%</c:v>
                  </c:pt>
                  <c:pt idx="4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91CC-4272-A4F0-93F738DFA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414863"/>
        <c:axId val="24140943"/>
      </c:barChart>
      <c:catAx>
        <c:axId val="14141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140943"/>
        <c:crosses val="autoZero"/>
        <c:auto val="1"/>
        <c:lblAlgn val="ctr"/>
        <c:lblOffset val="100"/>
        <c:noMultiLvlLbl val="0"/>
      </c:catAx>
      <c:valAx>
        <c:axId val="2414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41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Single!$E$1:$P$1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Single!$E$17:$P$17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5-45C9-9DD9-618D18A16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363920"/>
        <c:axId val="394367528"/>
      </c:barChart>
      <c:catAx>
        <c:axId val="39436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367528"/>
        <c:crosses val="autoZero"/>
        <c:auto val="1"/>
        <c:lblAlgn val="ctr"/>
        <c:lblOffset val="100"/>
        <c:noMultiLvlLbl val="0"/>
      </c:catAx>
      <c:valAx>
        <c:axId val="39436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36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Mit 3a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FE-4A9C-8438-671A6B53B3A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FE-4A9C-8438-671A6B53B3A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FE-4A9C-8438-671A6B53B3AF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DFE-4A9C-8438-671A6B53B3A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DFE-4A9C-8438-671A6B53B3A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C6298837-C826-4D4E-957A-BBE8874E96C1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0A183A43-6FBB-4905-A288-9B23A1CDFBB8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DFE-4A9C-8438-671A6B53B3A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24E5FAF-4151-4B8C-84DC-2F32C812705F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A0739688-C431-43F6-BB54-08D06127D394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DFE-4A9C-8438-671A6B53B3A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A0F850B-959F-4157-8E19-DE7CCD9CDFD3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D7101E00-EB2B-4C80-886E-32C09C3FA11C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DFE-4A9C-8438-671A6B53B3A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83DF860-35B8-46E3-A132-BB0C4FB7738C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2412E9B2-33B5-4CC5-9FB8-85F9C920914B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DFE-4A9C-8438-671A6B53B3A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7D7AA19-BAED-4DCA-B8EF-E1607A2C49BD}" type="CELLRANGE">
                      <a:rPr lang="en-US"/>
                      <a:pPr/>
                      <a:t>[ZELLBEREICH]</a:t>
                    </a:fld>
                    <a:r>
                      <a:rPr lang="en-US" baseline="0"/>
                      <a:t>; </a:t>
                    </a:r>
                    <a:fld id="{651834C4-0407-4E60-8C34-1DFBECA59D3A}" type="VALUE">
                      <a:rPr lang="en-US" baseline="0"/>
                      <a:pPr/>
                      <a:t>[WERT]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DFE-4A9C-8438-671A6B53B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Familie!$I$21:$I$25</c:f>
              <c:strCache>
                <c:ptCount val="5"/>
                <c:pt idx="0">
                  <c:v>Sparen / Investieren</c:v>
                </c:pt>
                <c:pt idx="1">
                  <c:v>Ausgaben Leben</c:v>
                </c:pt>
                <c:pt idx="2">
                  <c:v>Fixkosten</c:v>
                </c:pt>
                <c:pt idx="3">
                  <c:v>Steuern</c:v>
                </c:pt>
                <c:pt idx="4">
                  <c:v>Ferien + Abos</c:v>
                </c:pt>
              </c:strCache>
            </c:strRef>
          </c:cat>
          <c:val>
            <c:numRef>
              <c:f>Familie!$J$21:$J$25</c:f>
              <c:numCache>
                <c:formatCode>_ * #,##0_ ;_ * \-#,##0_ ;_ * "-"??_ ;_ @_ </c:formatCode>
                <c:ptCount val="5"/>
                <c:pt idx="0">
                  <c:v>3505</c:v>
                </c:pt>
                <c:pt idx="1">
                  <c:v>1060</c:v>
                </c:pt>
                <c:pt idx="2">
                  <c:v>2270</c:v>
                </c:pt>
                <c:pt idx="3">
                  <c:v>1129.3333333333333</c:v>
                </c:pt>
                <c:pt idx="4">
                  <c:v>1035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Familie!$K$21:$K$25</c15:f>
                <c15:dlblRangeCache>
                  <c:ptCount val="5"/>
                  <c:pt idx="0">
                    <c:v>39%</c:v>
                  </c:pt>
                  <c:pt idx="1">
                    <c:v>12%</c:v>
                  </c:pt>
                  <c:pt idx="2">
                    <c:v>25%</c:v>
                  </c:pt>
                  <c:pt idx="3">
                    <c:v>13%</c:v>
                  </c:pt>
                  <c:pt idx="4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8DFE-4A9C-8438-671A6B53B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414863"/>
        <c:axId val="24140943"/>
      </c:barChart>
      <c:catAx>
        <c:axId val="14141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140943"/>
        <c:crosses val="autoZero"/>
        <c:auto val="1"/>
        <c:lblAlgn val="ctr"/>
        <c:lblOffset val="100"/>
        <c:noMultiLvlLbl val="0"/>
      </c:catAx>
      <c:valAx>
        <c:axId val="2414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41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Familie!$E$1:$P$1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Familie!$E$17:$P$17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C2-4225-A231-BA4A8C345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363920"/>
        <c:axId val="394367528"/>
      </c:barChart>
      <c:catAx>
        <c:axId val="39436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367528"/>
        <c:crosses val="autoZero"/>
        <c:auto val="1"/>
        <c:lblAlgn val="ctr"/>
        <c:lblOffset val="100"/>
        <c:noMultiLvlLbl val="0"/>
      </c:catAx>
      <c:valAx>
        <c:axId val="39436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36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Mit 3a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0B-40C5-8384-B7455282BDD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0B-40C5-8384-B7455282BDD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A0B-40C5-8384-B7455282BDDE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0B-40C5-8384-B7455282BDD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A0B-40C5-8384-B7455282BDD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03DB79CA-C306-4E34-B1E7-1E8838E98DEA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06E6C0CE-6B4D-4509-901B-BD5E6299AD33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A0B-40C5-8384-B7455282BDD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693362C-2127-4E78-9486-BE6897244A50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EC0198A5-F35C-4455-9688-B6CEB9AE35BF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A0B-40C5-8384-B7455282BD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0D9A318-4C96-4078-861D-2F3FA15B7D9F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6E2073F6-643C-491C-9C83-7551221B0DC2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A0B-40C5-8384-B7455282BDD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873C1D0-91B3-4B93-A4B0-E970452F5A54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BEFEC674-808B-44CE-91D1-D0FEB637C93D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A0B-40C5-8384-B7455282BDD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5DA634F-91E5-4809-9C1D-4C75BF795729}" type="CELLRANGE">
                      <a:rPr lang="de-CH"/>
                      <a:pPr/>
                      <a:t>[ZELLBEREICH]</a:t>
                    </a:fld>
                    <a:r>
                      <a:rPr lang="de-CH" baseline="0"/>
                      <a:t>; </a:t>
                    </a:r>
                    <a:fld id="{BBFD52D1-7DAE-4F5E-9052-F0A407BD9633}" type="VALUE">
                      <a:rPr lang="de-CH" baseline="0"/>
                      <a:pPr/>
                      <a:t>[WERT]</a:t>
                    </a:fld>
                    <a:endParaRPr lang="de-CH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A0B-40C5-8384-B7455282B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'Single (2)'!$I$21:$I$25</c:f>
              <c:strCache>
                <c:ptCount val="5"/>
                <c:pt idx="0">
                  <c:v>Sparen / Investieren</c:v>
                </c:pt>
                <c:pt idx="1">
                  <c:v>Ausgaben Leben</c:v>
                </c:pt>
                <c:pt idx="2">
                  <c:v>Fixkosten</c:v>
                </c:pt>
                <c:pt idx="3">
                  <c:v>Steuern</c:v>
                </c:pt>
                <c:pt idx="4">
                  <c:v>Ferien + Abos</c:v>
                </c:pt>
              </c:strCache>
            </c:strRef>
          </c:cat>
          <c:val>
            <c:numRef>
              <c:f>'Single (2)'!$J$21:$J$25</c:f>
              <c:numCache>
                <c:formatCode>_ * #,##0_ ;_ * \-#,##0_ ;_ * "-"??_ ;_ @_ </c:formatCode>
                <c:ptCount val="5"/>
                <c:pt idx="0">
                  <c:v>3505</c:v>
                </c:pt>
                <c:pt idx="1">
                  <c:v>1060</c:v>
                </c:pt>
                <c:pt idx="2">
                  <c:v>2270</c:v>
                </c:pt>
                <c:pt idx="3">
                  <c:v>1129.3333333333333</c:v>
                </c:pt>
                <c:pt idx="4">
                  <c:v>1035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'Single (2)'!$K$21:$K$25</c15:f>
                <c15:dlblRangeCache>
                  <c:ptCount val="5"/>
                  <c:pt idx="0">
                    <c:v>39%</c:v>
                  </c:pt>
                  <c:pt idx="1">
                    <c:v>12%</c:v>
                  </c:pt>
                  <c:pt idx="2">
                    <c:v>25%</c:v>
                  </c:pt>
                  <c:pt idx="3">
                    <c:v>13%</c:v>
                  </c:pt>
                  <c:pt idx="4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1A0B-40C5-8384-B7455282B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414863"/>
        <c:axId val="24140943"/>
      </c:barChart>
      <c:catAx>
        <c:axId val="14141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140943"/>
        <c:crosses val="autoZero"/>
        <c:auto val="1"/>
        <c:lblAlgn val="ctr"/>
        <c:lblOffset val="100"/>
        <c:noMultiLvlLbl val="0"/>
      </c:catAx>
      <c:valAx>
        <c:axId val="2414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41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'Single (2)'!$E$1:$P$1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'Single (2)'!$E$17:$P$17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6-41E2-B5EE-BB8144A55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363920"/>
        <c:axId val="394367528"/>
      </c:barChart>
      <c:catAx>
        <c:axId val="39436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367528"/>
        <c:crosses val="autoZero"/>
        <c:auto val="1"/>
        <c:lblAlgn val="ctr"/>
        <c:lblOffset val="100"/>
        <c:noMultiLvlLbl val="0"/>
      </c:catAx>
      <c:valAx>
        <c:axId val="39436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436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5</xdr:col>
      <xdr:colOff>99060</xdr:colOff>
      <xdr:row>17</xdr:row>
      <xdr:rowOff>60960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213360</xdr:colOff>
      <xdr:row>0</xdr:row>
      <xdr:rowOff>53340</xdr:rowOff>
    </xdr:from>
    <xdr:to>
      <xdr:col>19</xdr:col>
      <xdr:colOff>609600</xdr:colOff>
      <xdr:row>18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198120</xdr:colOff>
      <xdr:row>0</xdr:row>
      <xdr:rowOff>99060</xdr:rowOff>
    </xdr:from>
    <xdr:to>
      <xdr:col>11</xdr:col>
      <xdr:colOff>137160</xdr:colOff>
      <xdr:row>17</xdr:row>
      <xdr:rowOff>144780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419100</xdr:colOff>
      <xdr:row>7</xdr:row>
      <xdr:rowOff>15240</xdr:rowOff>
    </xdr:from>
    <xdr:to>
      <xdr:col>5</xdr:col>
      <xdr:colOff>30480</xdr:colOff>
      <xdr:row>7</xdr:row>
      <xdr:rowOff>22860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419100" y="1295400"/>
          <a:ext cx="3573780" cy="762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6516</xdr:colOff>
      <xdr:row>19</xdr:row>
      <xdr:rowOff>144338</xdr:rowOff>
    </xdr:from>
    <xdr:to>
      <xdr:col>18</xdr:col>
      <xdr:colOff>478956</xdr:colOff>
      <xdr:row>33</xdr:row>
      <xdr:rowOff>121478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4C38E02-C4E8-4262-800C-1F7C02C04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74355</xdr:colOff>
      <xdr:row>38</xdr:row>
      <xdr:rowOff>31750</xdr:rowOff>
    </xdr:from>
    <xdr:to>
      <xdr:col>17</xdr:col>
      <xdr:colOff>1349040</xdr:colOff>
      <xdr:row>53</xdr:row>
      <xdr:rowOff>157480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ED6E4B5-6CF3-4FD0-AF64-045436FC0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844550</xdr:colOff>
      <xdr:row>55</xdr:row>
      <xdr:rowOff>101600</xdr:rowOff>
    </xdr:from>
    <xdr:to>
      <xdr:col>13</xdr:col>
      <xdr:colOff>67818</xdr:colOff>
      <xdr:row>77</xdr:row>
      <xdr:rowOff>144087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A9E7CA8-CB91-4666-A0EF-20EB1C58A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74480" y="11013440"/>
          <a:ext cx="4705858" cy="41407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6516</xdr:colOff>
      <xdr:row>19</xdr:row>
      <xdr:rowOff>144338</xdr:rowOff>
    </xdr:from>
    <xdr:to>
      <xdr:col>18</xdr:col>
      <xdr:colOff>478956</xdr:colOff>
      <xdr:row>37</xdr:row>
      <xdr:rowOff>121478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C59825F-6E65-4FC7-AF53-B31C07BA2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74355</xdr:colOff>
      <xdr:row>45</xdr:row>
      <xdr:rowOff>31750</xdr:rowOff>
    </xdr:from>
    <xdr:to>
      <xdr:col>17</xdr:col>
      <xdr:colOff>1349040</xdr:colOff>
      <xdr:row>60</xdr:row>
      <xdr:rowOff>157480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48552F6-1566-4A9B-A184-B787A520C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844550</xdr:colOff>
      <xdr:row>62</xdr:row>
      <xdr:rowOff>101600</xdr:rowOff>
    </xdr:from>
    <xdr:to>
      <xdr:col>13</xdr:col>
      <xdr:colOff>61468</xdr:colOff>
      <xdr:row>84</xdr:row>
      <xdr:rowOff>139006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18A8F1F-F7CD-4045-9D7D-810E3C7F7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4500" y="10965180"/>
          <a:ext cx="4803648" cy="41255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6516</xdr:colOff>
      <xdr:row>19</xdr:row>
      <xdr:rowOff>144338</xdr:rowOff>
    </xdr:from>
    <xdr:to>
      <xdr:col>18</xdr:col>
      <xdr:colOff>478956</xdr:colOff>
      <xdr:row>33</xdr:row>
      <xdr:rowOff>121478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B6486BE-85F3-40BB-9D00-263F1D606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74355</xdr:colOff>
      <xdr:row>38</xdr:row>
      <xdr:rowOff>31750</xdr:rowOff>
    </xdr:from>
    <xdr:to>
      <xdr:col>17</xdr:col>
      <xdr:colOff>1349040</xdr:colOff>
      <xdr:row>53</xdr:row>
      <xdr:rowOff>157480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A759F95-334C-4C26-BAB4-007A9B42A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844550</xdr:colOff>
      <xdr:row>55</xdr:row>
      <xdr:rowOff>101600</xdr:rowOff>
    </xdr:from>
    <xdr:to>
      <xdr:col>13</xdr:col>
      <xdr:colOff>62738</xdr:colOff>
      <xdr:row>77</xdr:row>
      <xdr:rowOff>139007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F7EB662-EE26-47BC-BC21-A9ADDA14E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4500" y="10965180"/>
          <a:ext cx="4798568" cy="41204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6516</xdr:colOff>
      <xdr:row>19</xdr:row>
      <xdr:rowOff>144338</xdr:rowOff>
    </xdr:from>
    <xdr:to>
      <xdr:col>18</xdr:col>
      <xdr:colOff>478956</xdr:colOff>
      <xdr:row>37</xdr:row>
      <xdr:rowOff>121478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8312B6A-6D1D-4DA2-8D36-9EB77AFBA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74355</xdr:colOff>
      <xdr:row>45</xdr:row>
      <xdr:rowOff>31750</xdr:rowOff>
    </xdr:from>
    <xdr:to>
      <xdr:col>17</xdr:col>
      <xdr:colOff>1349040</xdr:colOff>
      <xdr:row>60</xdr:row>
      <xdr:rowOff>157480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7457ABC-482A-49C1-9DC0-83D2E23F8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844550</xdr:colOff>
      <xdr:row>62</xdr:row>
      <xdr:rowOff>101600</xdr:rowOff>
    </xdr:from>
    <xdr:to>
      <xdr:col>13</xdr:col>
      <xdr:colOff>61468</xdr:colOff>
      <xdr:row>84</xdr:row>
      <xdr:rowOff>139006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41CD624-199F-45C4-8A9B-C25AF54E4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4500" y="12207240"/>
          <a:ext cx="4790948" cy="41141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zkb.ch/de/private/steuern/rechner-hilfsmittel/steuerrechner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zkb.ch/de/private/steuern/rechner-hilfsmittel/steuerrechner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zkb.ch/de/private/steuern/rechner-hilfsmittel/steuerrechner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zkb.ch/de/private/steuern/rechner-hilfsmittel/steuerrechne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2:O48"/>
  <sheetViews>
    <sheetView topLeftCell="A13" zoomScale="145" zoomScaleNormal="145" workbookViewId="0">
      <selection activeCell="D24" sqref="D24"/>
    </sheetView>
  </sheetViews>
  <sheetFormatPr baseColWidth="10" defaultColWidth="10.77734375" defaultRowHeight="14.4" x14ac:dyDescent="0.3"/>
  <sheetData>
    <row r="22" spans="3:15" x14ac:dyDescent="0.3">
      <c r="C22" s="43" t="s">
        <v>61</v>
      </c>
      <c r="D22" s="40" t="s">
        <v>17</v>
      </c>
      <c r="E22" s="41" t="s">
        <v>18</v>
      </c>
      <c r="F22" s="41" t="s">
        <v>19</v>
      </c>
      <c r="G22" s="41" t="s">
        <v>20</v>
      </c>
      <c r="H22" s="41" t="s">
        <v>21</v>
      </c>
      <c r="I22" s="41" t="s">
        <v>22</v>
      </c>
      <c r="J22" s="41" t="s">
        <v>23</v>
      </c>
      <c r="K22" s="41" t="s">
        <v>24</v>
      </c>
      <c r="L22" s="41" t="s">
        <v>25</v>
      </c>
      <c r="M22" s="41" t="s">
        <v>26</v>
      </c>
      <c r="N22" s="41" t="s">
        <v>27</v>
      </c>
      <c r="O22" s="42" t="s">
        <v>28</v>
      </c>
    </row>
    <row r="23" spans="3:15" x14ac:dyDescent="0.3">
      <c r="C23" s="43" t="s">
        <v>43</v>
      </c>
      <c r="D23" s="44" t="e">
        <f>AVERAGE(D24:D33)</f>
        <v>#REF!</v>
      </c>
      <c r="E23" s="44" t="e">
        <f t="shared" ref="E23:O23" si="0">AVERAGE(E24:E33)</f>
        <v>#REF!</v>
      </c>
      <c r="F23" s="44" t="e">
        <f t="shared" si="0"/>
        <v>#REF!</v>
      </c>
      <c r="G23" s="44" t="e">
        <f t="shared" si="0"/>
        <v>#REF!</v>
      </c>
      <c r="H23" s="44" t="e">
        <f t="shared" si="0"/>
        <v>#REF!</v>
      </c>
      <c r="I23" s="44" t="e">
        <f t="shared" si="0"/>
        <v>#REF!</v>
      </c>
      <c r="J23" s="44" t="e">
        <f t="shared" si="0"/>
        <v>#REF!</v>
      </c>
      <c r="K23" s="44" t="e">
        <f t="shared" si="0"/>
        <v>#REF!</v>
      </c>
      <c r="L23" s="44" t="e">
        <f t="shared" si="0"/>
        <v>#REF!</v>
      </c>
      <c r="M23" s="44" t="e">
        <f t="shared" si="0"/>
        <v>#REF!</v>
      </c>
      <c r="N23" s="44" t="e">
        <f t="shared" si="0"/>
        <v>#REF!</v>
      </c>
      <c r="O23" s="45" t="e">
        <f t="shared" si="0"/>
        <v>#REF!</v>
      </c>
    </row>
    <row r="24" spans="3:15" x14ac:dyDescent="0.3">
      <c r="C24" s="39">
        <v>2026</v>
      </c>
      <c r="D24" s="35" t="e">
        <f>#REF!</f>
        <v>#REF!</v>
      </c>
      <c r="E24" s="35" t="e">
        <f>#REF!</f>
        <v>#REF!</v>
      </c>
      <c r="F24" s="35" t="e">
        <f>#REF!</f>
        <v>#REF!</v>
      </c>
      <c r="G24" s="35" t="e">
        <f>#REF!</f>
        <v>#REF!</v>
      </c>
      <c r="H24" s="35" t="e">
        <f>#REF!</f>
        <v>#REF!</v>
      </c>
      <c r="I24" s="35" t="e">
        <f>#REF!</f>
        <v>#REF!</v>
      </c>
      <c r="J24" s="35" t="e">
        <f>#REF!</f>
        <v>#REF!</v>
      </c>
      <c r="K24" s="35" t="e">
        <f>#REF!</f>
        <v>#REF!</v>
      </c>
      <c r="L24" s="35" t="e">
        <f>#REF!</f>
        <v>#REF!</v>
      </c>
      <c r="M24" s="35" t="e">
        <f>#REF!</f>
        <v>#REF!</v>
      </c>
      <c r="N24" s="35" t="e">
        <f>#REF!</f>
        <v>#REF!</v>
      </c>
      <c r="O24" s="36" t="e">
        <f>#REF!</f>
        <v>#REF!</v>
      </c>
    </row>
    <row r="25" spans="3:15" x14ac:dyDescent="0.3">
      <c r="C25" s="39">
        <v>2027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</row>
    <row r="26" spans="3:15" x14ac:dyDescent="0.3">
      <c r="C26" s="39">
        <v>2028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6"/>
    </row>
    <row r="27" spans="3:15" x14ac:dyDescent="0.3">
      <c r="C27" s="39">
        <v>2029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</row>
    <row r="28" spans="3:15" x14ac:dyDescent="0.3">
      <c r="C28" s="39">
        <v>2030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6"/>
    </row>
    <row r="29" spans="3:15" x14ac:dyDescent="0.3">
      <c r="C29" s="39">
        <v>2031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6"/>
    </row>
    <row r="30" spans="3:15" x14ac:dyDescent="0.3">
      <c r="C30" s="39">
        <v>2032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6"/>
    </row>
    <row r="31" spans="3:15" x14ac:dyDescent="0.3">
      <c r="C31" s="39">
        <v>2033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6"/>
    </row>
    <row r="32" spans="3:15" x14ac:dyDescent="0.3">
      <c r="C32" s="39">
        <v>2034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</row>
    <row r="33" spans="3:15" x14ac:dyDescent="0.3">
      <c r="C33" s="39">
        <v>2035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6"/>
    </row>
    <row r="34" spans="3:15" x14ac:dyDescent="0.3">
      <c r="C34" s="39">
        <v>2036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8"/>
    </row>
    <row r="35" spans="3:15" x14ac:dyDescent="0.3"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3:15" x14ac:dyDescent="0.3">
      <c r="C36" s="43" t="s">
        <v>61</v>
      </c>
      <c r="D36" s="40" t="s">
        <v>17</v>
      </c>
      <c r="E36" s="41" t="s">
        <v>18</v>
      </c>
      <c r="F36" s="41" t="s">
        <v>19</v>
      </c>
      <c r="G36" s="41" t="s">
        <v>20</v>
      </c>
      <c r="H36" s="41" t="s">
        <v>21</v>
      </c>
      <c r="I36" s="41" t="s">
        <v>22</v>
      </c>
      <c r="J36" s="41" t="s">
        <v>23</v>
      </c>
      <c r="K36" s="41" t="s">
        <v>24</v>
      </c>
      <c r="L36" s="41" t="s">
        <v>25</v>
      </c>
      <c r="M36" s="41" t="s">
        <v>26</v>
      </c>
      <c r="N36" s="41" t="s">
        <v>27</v>
      </c>
      <c r="O36" s="42" t="s">
        <v>28</v>
      </c>
    </row>
    <row r="37" spans="3:15" x14ac:dyDescent="0.3">
      <c r="C37" s="43" t="s">
        <v>43</v>
      </c>
      <c r="D37" s="44" t="e">
        <f>D23</f>
        <v>#REF!</v>
      </c>
      <c r="E37" s="44" t="e">
        <f>D37+E23</f>
        <v>#REF!</v>
      </c>
      <c r="F37" s="44" t="e">
        <f t="shared" ref="F37:O37" si="1">E37+F23</f>
        <v>#REF!</v>
      </c>
      <c r="G37" s="44" t="e">
        <f t="shared" si="1"/>
        <v>#REF!</v>
      </c>
      <c r="H37" s="44" t="e">
        <f t="shared" si="1"/>
        <v>#REF!</v>
      </c>
      <c r="I37" s="44" t="e">
        <f t="shared" si="1"/>
        <v>#REF!</v>
      </c>
      <c r="J37" s="44" t="e">
        <f t="shared" si="1"/>
        <v>#REF!</v>
      </c>
      <c r="K37" s="44" t="e">
        <f t="shared" si="1"/>
        <v>#REF!</v>
      </c>
      <c r="L37" s="44" t="e">
        <f t="shared" si="1"/>
        <v>#REF!</v>
      </c>
      <c r="M37" s="44" t="e">
        <f t="shared" si="1"/>
        <v>#REF!</v>
      </c>
      <c r="N37" s="44" t="e">
        <f t="shared" si="1"/>
        <v>#REF!</v>
      </c>
      <c r="O37" s="45" t="e">
        <f t="shared" si="1"/>
        <v>#REF!</v>
      </c>
    </row>
    <row r="38" spans="3:15" x14ac:dyDescent="0.3">
      <c r="C38" s="39">
        <v>2026</v>
      </c>
      <c r="D38" s="35" t="e">
        <f>D24</f>
        <v>#REF!</v>
      </c>
      <c r="E38" s="35" t="e">
        <f>D38+E24</f>
        <v>#REF!</v>
      </c>
      <c r="F38" s="35" t="e">
        <f t="shared" ref="F38:O38" si="2">E38+F24</f>
        <v>#REF!</v>
      </c>
      <c r="G38" s="35" t="e">
        <f t="shared" si="2"/>
        <v>#REF!</v>
      </c>
      <c r="H38" s="35" t="e">
        <f t="shared" si="2"/>
        <v>#REF!</v>
      </c>
      <c r="I38" s="35" t="e">
        <f t="shared" si="2"/>
        <v>#REF!</v>
      </c>
      <c r="J38" s="35" t="e">
        <f t="shared" si="2"/>
        <v>#REF!</v>
      </c>
      <c r="K38" s="35" t="e">
        <f t="shared" si="2"/>
        <v>#REF!</v>
      </c>
      <c r="L38" s="35" t="e">
        <f t="shared" si="2"/>
        <v>#REF!</v>
      </c>
      <c r="M38" s="35" t="e">
        <f t="shared" si="2"/>
        <v>#REF!</v>
      </c>
      <c r="N38" s="35" t="e">
        <f t="shared" si="2"/>
        <v>#REF!</v>
      </c>
      <c r="O38" s="36" t="e">
        <f t="shared" si="2"/>
        <v>#REF!</v>
      </c>
    </row>
    <row r="39" spans="3:15" x14ac:dyDescent="0.3">
      <c r="C39" s="39">
        <v>2027</v>
      </c>
      <c r="D39" s="35">
        <f>D25</f>
        <v>0</v>
      </c>
      <c r="E39" s="35">
        <f>D39+E25</f>
        <v>0</v>
      </c>
      <c r="F39" s="35">
        <f t="shared" ref="F39:O39" si="3">E39+F25</f>
        <v>0</v>
      </c>
      <c r="G39" s="35">
        <f t="shared" si="3"/>
        <v>0</v>
      </c>
      <c r="H39" s="35">
        <f t="shared" si="3"/>
        <v>0</v>
      </c>
      <c r="I39" s="35">
        <f t="shared" si="3"/>
        <v>0</v>
      </c>
      <c r="J39" s="35">
        <f t="shared" si="3"/>
        <v>0</v>
      </c>
      <c r="K39" s="35">
        <f t="shared" si="3"/>
        <v>0</v>
      </c>
      <c r="L39" s="35">
        <f t="shared" si="3"/>
        <v>0</v>
      </c>
      <c r="M39" s="35">
        <f t="shared" si="3"/>
        <v>0</v>
      </c>
      <c r="N39" s="35">
        <f t="shared" si="3"/>
        <v>0</v>
      </c>
      <c r="O39" s="36">
        <f t="shared" si="3"/>
        <v>0</v>
      </c>
    </row>
    <row r="40" spans="3:15" x14ac:dyDescent="0.3">
      <c r="C40" s="39">
        <v>2028</v>
      </c>
      <c r="D40" s="35">
        <f>D26</f>
        <v>0</v>
      </c>
      <c r="E40" s="35">
        <f>D40+E26</f>
        <v>0</v>
      </c>
      <c r="F40" s="35">
        <f t="shared" ref="F40:O40" si="4">E40+F26</f>
        <v>0</v>
      </c>
      <c r="G40" s="35">
        <f t="shared" si="4"/>
        <v>0</v>
      </c>
      <c r="H40" s="35">
        <f t="shared" si="4"/>
        <v>0</v>
      </c>
      <c r="I40" s="35">
        <f t="shared" si="4"/>
        <v>0</v>
      </c>
      <c r="J40" s="35">
        <f t="shared" si="4"/>
        <v>0</v>
      </c>
      <c r="K40" s="35">
        <f t="shared" si="4"/>
        <v>0</v>
      </c>
      <c r="L40" s="35">
        <f t="shared" si="4"/>
        <v>0</v>
      </c>
      <c r="M40" s="35">
        <f t="shared" si="4"/>
        <v>0</v>
      </c>
      <c r="N40" s="35">
        <f t="shared" si="4"/>
        <v>0</v>
      </c>
      <c r="O40" s="36">
        <f t="shared" si="4"/>
        <v>0</v>
      </c>
    </row>
    <row r="41" spans="3:15" x14ac:dyDescent="0.3">
      <c r="C41" s="39">
        <v>2029</v>
      </c>
      <c r="D41" s="35">
        <f>D27</f>
        <v>0</v>
      </c>
      <c r="E41" s="35">
        <f>D41+E27</f>
        <v>0</v>
      </c>
      <c r="F41" s="35">
        <f t="shared" ref="F41:O41" si="5">E41+F27</f>
        <v>0</v>
      </c>
      <c r="G41" s="35">
        <f t="shared" si="5"/>
        <v>0</v>
      </c>
      <c r="H41" s="35">
        <f t="shared" si="5"/>
        <v>0</v>
      </c>
      <c r="I41" s="35">
        <f t="shared" si="5"/>
        <v>0</v>
      </c>
      <c r="J41" s="35">
        <f t="shared" si="5"/>
        <v>0</v>
      </c>
      <c r="K41" s="35">
        <f t="shared" si="5"/>
        <v>0</v>
      </c>
      <c r="L41" s="35">
        <f t="shared" si="5"/>
        <v>0</v>
      </c>
      <c r="M41" s="35">
        <f t="shared" si="5"/>
        <v>0</v>
      </c>
      <c r="N41" s="35">
        <f t="shared" si="5"/>
        <v>0</v>
      </c>
      <c r="O41" s="36">
        <f t="shared" si="5"/>
        <v>0</v>
      </c>
    </row>
    <row r="42" spans="3:15" x14ac:dyDescent="0.3">
      <c r="C42" s="39">
        <v>2030</v>
      </c>
      <c r="D42" s="35">
        <f t="shared" ref="D42:D48" si="6">D28</f>
        <v>0</v>
      </c>
      <c r="E42" s="35">
        <f t="shared" ref="E42:E48" si="7">D42+E28</f>
        <v>0</v>
      </c>
      <c r="F42" s="35">
        <f t="shared" ref="F42:F48" si="8">E42+F28</f>
        <v>0</v>
      </c>
      <c r="G42" s="35">
        <f t="shared" ref="G42:G48" si="9">F42+G28</f>
        <v>0</v>
      </c>
      <c r="H42" s="35">
        <f t="shared" ref="H42:H48" si="10">G42+H28</f>
        <v>0</v>
      </c>
      <c r="I42" s="35">
        <f t="shared" ref="I42:I48" si="11">H42+I28</f>
        <v>0</v>
      </c>
      <c r="J42" s="35">
        <f t="shared" ref="J42:J48" si="12">I42+J28</f>
        <v>0</v>
      </c>
      <c r="K42" s="35">
        <f t="shared" ref="K42:K48" si="13">J42+K28</f>
        <v>0</v>
      </c>
      <c r="L42" s="35">
        <f t="shared" ref="L42:L48" si="14">K42+L28</f>
        <v>0</v>
      </c>
      <c r="M42" s="35">
        <f t="shared" ref="M42:M48" si="15">L42+M28</f>
        <v>0</v>
      </c>
      <c r="N42" s="35">
        <f t="shared" ref="N42:N48" si="16">M42+N28</f>
        <v>0</v>
      </c>
      <c r="O42" s="36">
        <f t="shared" ref="O42:O48" si="17">N42+O28</f>
        <v>0</v>
      </c>
    </row>
    <row r="43" spans="3:15" x14ac:dyDescent="0.3">
      <c r="C43" s="39">
        <v>2031</v>
      </c>
      <c r="D43" s="35">
        <f t="shared" si="6"/>
        <v>0</v>
      </c>
      <c r="E43" s="35">
        <f t="shared" si="7"/>
        <v>0</v>
      </c>
      <c r="F43" s="35">
        <f t="shared" si="8"/>
        <v>0</v>
      </c>
      <c r="G43" s="35">
        <f t="shared" si="9"/>
        <v>0</v>
      </c>
      <c r="H43" s="35">
        <f t="shared" si="10"/>
        <v>0</v>
      </c>
      <c r="I43" s="35">
        <f t="shared" si="11"/>
        <v>0</v>
      </c>
      <c r="J43" s="35">
        <f t="shared" si="12"/>
        <v>0</v>
      </c>
      <c r="K43" s="35">
        <f t="shared" si="13"/>
        <v>0</v>
      </c>
      <c r="L43" s="35">
        <f t="shared" si="14"/>
        <v>0</v>
      </c>
      <c r="M43" s="35">
        <f t="shared" si="15"/>
        <v>0</v>
      </c>
      <c r="N43" s="35">
        <f t="shared" si="16"/>
        <v>0</v>
      </c>
      <c r="O43" s="36">
        <f t="shared" si="17"/>
        <v>0</v>
      </c>
    </row>
    <row r="44" spans="3:15" x14ac:dyDescent="0.3">
      <c r="C44" s="39">
        <v>2032</v>
      </c>
      <c r="D44" s="35">
        <f t="shared" si="6"/>
        <v>0</v>
      </c>
      <c r="E44" s="35">
        <f t="shared" si="7"/>
        <v>0</v>
      </c>
      <c r="F44" s="35">
        <f t="shared" si="8"/>
        <v>0</v>
      </c>
      <c r="G44" s="35">
        <f t="shared" si="9"/>
        <v>0</v>
      </c>
      <c r="H44" s="35">
        <f t="shared" si="10"/>
        <v>0</v>
      </c>
      <c r="I44" s="35">
        <f t="shared" si="11"/>
        <v>0</v>
      </c>
      <c r="J44" s="35">
        <f t="shared" si="12"/>
        <v>0</v>
      </c>
      <c r="K44" s="35">
        <f t="shared" si="13"/>
        <v>0</v>
      </c>
      <c r="L44" s="35">
        <f t="shared" si="14"/>
        <v>0</v>
      </c>
      <c r="M44" s="35">
        <f t="shared" si="15"/>
        <v>0</v>
      </c>
      <c r="N44" s="35">
        <f t="shared" si="16"/>
        <v>0</v>
      </c>
      <c r="O44" s="36">
        <f t="shared" si="17"/>
        <v>0</v>
      </c>
    </row>
    <row r="45" spans="3:15" x14ac:dyDescent="0.3">
      <c r="C45" s="39">
        <v>2033</v>
      </c>
      <c r="D45" s="35">
        <f t="shared" si="6"/>
        <v>0</v>
      </c>
      <c r="E45" s="35">
        <f t="shared" si="7"/>
        <v>0</v>
      </c>
      <c r="F45" s="35">
        <f t="shared" si="8"/>
        <v>0</v>
      </c>
      <c r="G45" s="35">
        <f t="shared" si="9"/>
        <v>0</v>
      </c>
      <c r="H45" s="35">
        <f t="shared" si="10"/>
        <v>0</v>
      </c>
      <c r="I45" s="35">
        <f t="shared" si="11"/>
        <v>0</v>
      </c>
      <c r="J45" s="35">
        <f t="shared" si="12"/>
        <v>0</v>
      </c>
      <c r="K45" s="35">
        <f t="shared" si="13"/>
        <v>0</v>
      </c>
      <c r="L45" s="35">
        <f t="shared" si="14"/>
        <v>0</v>
      </c>
      <c r="M45" s="35">
        <f t="shared" si="15"/>
        <v>0</v>
      </c>
      <c r="N45" s="35">
        <f t="shared" si="16"/>
        <v>0</v>
      </c>
      <c r="O45" s="36">
        <f t="shared" si="17"/>
        <v>0</v>
      </c>
    </row>
    <row r="46" spans="3:15" x14ac:dyDescent="0.3">
      <c r="C46" s="39">
        <v>2034</v>
      </c>
      <c r="D46" s="35">
        <f t="shared" si="6"/>
        <v>0</v>
      </c>
      <c r="E46" s="35">
        <f t="shared" si="7"/>
        <v>0</v>
      </c>
      <c r="F46" s="35">
        <f t="shared" si="8"/>
        <v>0</v>
      </c>
      <c r="G46" s="35">
        <f t="shared" si="9"/>
        <v>0</v>
      </c>
      <c r="H46" s="35">
        <f t="shared" si="10"/>
        <v>0</v>
      </c>
      <c r="I46" s="35">
        <f t="shared" si="11"/>
        <v>0</v>
      </c>
      <c r="J46" s="35">
        <f t="shared" si="12"/>
        <v>0</v>
      </c>
      <c r="K46" s="35">
        <f t="shared" si="13"/>
        <v>0</v>
      </c>
      <c r="L46" s="35">
        <f t="shared" si="14"/>
        <v>0</v>
      </c>
      <c r="M46" s="35">
        <f t="shared" si="15"/>
        <v>0</v>
      </c>
      <c r="N46" s="35">
        <f t="shared" si="16"/>
        <v>0</v>
      </c>
      <c r="O46" s="36">
        <f t="shared" si="17"/>
        <v>0</v>
      </c>
    </row>
    <row r="47" spans="3:15" x14ac:dyDescent="0.3">
      <c r="C47" s="39">
        <v>2035</v>
      </c>
      <c r="D47" s="35">
        <f t="shared" si="6"/>
        <v>0</v>
      </c>
      <c r="E47" s="35">
        <f t="shared" si="7"/>
        <v>0</v>
      </c>
      <c r="F47" s="35">
        <f t="shared" si="8"/>
        <v>0</v>
      </c>
      <c r="G47" s="35">
        <f t="shared" si="9"/>
        <v>0</v>
      </c>
      <c r="H47" s="35">
        <f t="shared" si="10"/>
        <v>0</v>
      </c>
      <c r="I47" s="35">
        <f t="shared" si="11"/>
        <v>0</v>
      </c>
      <c r="J47" s="35">
        <f t="shared" si="12"/>
        <v>0</v>
      </c>
      <c r="K47" s="35">
        <f t="shared" si="13"/>
        <v>0</v>
      </c>
      <c r="L47" s="35">
        <f t="shared" si="14"/>
        <v>0</v>
      </c>
      <c r="M47" s="35">
        <f t="shared" si="15"/>
        <v>0</v>
      </c>
      <c r="N47" s="35">
        <f t="shared" si="16"/>
        <v>0</v>
      </c>
      <c r="O47" s="36">
        <f t="shared" si="17"/>
        <v>0</v>
      </c>
    </row>
    <row r="48" spans="3:15" x14ac:dyDescent="0.3">
      <c r="C48" s="39">
        <v>2036</v>
      </c>
      <c r="D48" s="37">
        <f t="shared" si="6"/>
        <v>0</v>
      </c>
      <c r="E48" s="37">
        <f t="shared" si="7"/>
        <v>0</v>
      </c>
      <c r="F48" s="37">
        <f t="shared" si="8"/>
        <v>0</v>
      </c>
      <c r="G48" s="37">
        <f t="shared" si="9"/>
        <v>0</v>
      </c>
      <c r="H48" s="37">
        <f t="shared" si="10"/>
        <v>0</v>
      </c>
      <c r="I48" s="37">
        <f t="shared" si="11"/>
        <v>0</v>
      </c>
      <c r="J48" s="37">
        <f t="shared" si="12"/>
        <v>0</v>
      </c>
      <c r="K48" s="37">
        <f t="shared" si="13"/>
        <v>0</v>
      </c>
      <c r="L48" s="37">
        <f t="shared" si="14"/>
        <v>0</v>
      </c>
      <c r="M48" s="37">
        <f t="shared" si="15"/>
        <v>0</v>
      </c>
      <c r="N48" s="37">
        <f t="shared" si="16"/>
        <v>0</v>
      </c>
      <c r="O48" s="38">
        <f t="shared" si="17"/>
        <v>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F28A-F6E3-43EB-ADAC-7AC6EF04BA7E}">
  <dimension ref="A1:U76"/>
  <sheetViews>
    <sheetView topLeftCell="A13" zoomScaleNormal="100" workbookViewId="0">
      <selection activeCell="D42" sqref="D42"/>
    </sheetView>
  </sheetViews>
  <sheetFormatPr baseColWidth="10" defaultColWidth="10.77734375" defaultRowHeight="14.4" x14ac:dyDescent="0.3"/>
  <cols>
    <col min="1" max="1" width="11.33203125" bestFit="1" customWidth="1"/>
    <col min="3" max="3" width="61.5546875" bestFit="1" customWidth="1"/>
    <col min="4" max="4" width="12.6640625" customWidth="1"/>
    <col min="5" max="5" width="15.21875" bestFit="1" customWidth="1"/>
    <col min="6" max="6" width="10" bestFit="1" customWidth="1"/>
    <col min="7" max="7" width="18.109375" customWidth="1"/>
    <col min="8" max="8" width="7.5546875" customWidth="1"/>
    <col min="9" max="9" width="17.21875" bestFit="1" customWidth="1"/>
    <col min="10" max="10" width="10.33203125" bestFit="1" customWidth="1"/>
    <col min="11" max="11" width="7.5546875" customWidth="1"/>
    <col min="12" max="12" width="10.6640625" customWidth="1"/>
    <col min="13" max="13" width="8.33203125" bestFit="1" customWidth="1"/>
    <col min="14" max="16" width="7.5546875" customWidth="1"/>
    <col min="17" max="18" width="21.21875" bestFit="1" customWidth="1"/>
    <col min="20" max="20" width="12.21875" bestFit="1" customWidth="1"/>
    <col min="21" max="21" width="11" bestFit="1" customWidth="1"/>
  </cols>
  <sheetData>
    <row r="1" spans="1:21" ht="18" thickBot="1" x14ac:dyDescent="0.4">
      <c r="A1" t="s">
        <v>0</v>
      </c>
      <c r="C1" s="9" t="s">
        <v>1</v>
      </c>
      <c r="D1" s="13" t="s">
        <v>11</v>
      </c>
      <c r="E1" s="11" t="s">
        <v>17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1" t="s">
        <v>26</v>
      </c>
      <c r="O1" s="11" t="s">
        <v>27</v>
      </c>
      <c r="P1" s="11" t="s">
        <v>28</v>
      </c>
      <c r="Q1" s="13" t="s">
        <v>59</v>
      </c>
      <c r="R1" s="13" t="s">
        <v>3</v>
      </c>
      <c r="T1" s="1" t="s">
        <v>42</v>
      </c>
      <c r="U1" s="15" t="s">
        <v>30</v>
      </c>
    </row>
    <row r="2" spans="1:21" x14ac:dyDescent="0.3">
      <c r="A2" s="10">
        <f ca="1">TODAY()</f>
        <v>46132</v>
      </c>
      <c r="B2" s="97" t="s">
        <v>89</v>
      </c>
      <c r="C2" s="4" t="s">
        <v>29</v>
      </c>
      <c r="D2" s="18">
        <v>400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8" t="e">
        <f>AVERAGE(E2:P2)</f>
        <v>#DIV/0!</v>
      </c>
      <c r="R2" s="28">
        <f>SUM(E2:P2)</f>
        <v>0</v>
      </c>
      <c r="T2" s="16" t="s">
        <v>31</v>
      </c>
      <c r="U2" s="98">
        <f>D17-E17</f>
        <v>1060</v>
      </c>
    </row>
    <row r="3" spans="1:21" x14ac:dyDescent="0.3">
      <c r="B3" s="97" t="s">
        <v>89</v>
      </c>
      <c r="C3" s="4" t="s">
        <v>78</v>
      </c>
      <c r="D3" s="18">
        <v>200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28" t="e">
        <f t="shared" ref="Q3:Q16" si="0">AVERAGE(E3:P3)</f>
        <v>#DIV/0!</v>
      </c>
      <c r="R3" s="28">
        <f t="shared" ref="R3:R15" si="1">SUM(E3:P3)</f>
        <v>0</v>
      </c>
      <c r="T3" s="5" t="s">
        <v>32</v>
      </c>
      <c r="U3" s="98">
        <f>D17-F17</f>
        <v>1060</v>
      </c>
    </row>
    <row r="4" spans="1:21" x14ac:dyDescent="0.3">
      <c r="B4" s="97" t="s">
        <v>89</v>
      </c>
      <c r="C4" s="4" t="s">
        <v>49</v>
      </c>
      <c r="D4" s="18">
        <v>200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8" t="e">
        <f t="shared" si="0"/>
        <v>#DIV/0!</v>
      </c>
      <c r="R4" s="28">
        <f t="shared" si="1"/>
        <v>0</v>
      </c>
      <c r="T4" s="5" t="s">
        <v>33</v>
      </c>
      <c r="U4" s="98">
        <f>D17-G17</f>
        <v>1060</v>
      </c>
    </row>
    <row r="5" spans="1:21" x14ac:dyDescent="0.3">
      <c r="B5" s="97" t="s">
        <v>89</v>
      </c>
      <c r="C5" s="4" t="s">
        <v>50</v>
      </c>
      <c r="D5" s="18">
        <v>200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28" t="e">
        <f>AVERAGE(E5:P5)</f>
        <v>#DIV/0!</v>
      </c>
      <c r="R5" s="28">
        <f>SUM(E5:P5)</f>
        <v>0</v>
      </c>
      <c r="T5" s="5" t="s">
        <v>34</v>
      </c>
      <c r="U5" s="98">
        <f>D17-H17</f>
        <v>1060</v>
      </c>
    </row>
    <row r="6" spans="1:21" x14ac:dyDescent="0.3">
      <c r="B6" s="97" t="s">
        <v>89</v>
      </c>
      <c r="C6" s="4" t="s">
        <v>66</v>
      </c>
      <c r="D6" s="18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8" t="e">
        <f t="shared" si="0"/>
        <v>#DIV/0!</v>
      </c>
      <c r="R6" s="28">
        <f t="shared" si="1"/>
        <v>0</v>
      </c>
      <c r="T6" s="5" t="s">
        <v>21</v>
      </c>
      <c r="U6" s="98">
        <f>D17-I17</f>
        <v>1060</v>
      </c>
    </row>
    <row r="7" spans="1:21" ht="14.25" customHeight="1" x14ac:dyDescent="0.3">
      <c r="B7" s="97" t="s">
        <v>89</v>
      </c>
      <c r="C7" s="4" t="s">
        <v>77</v>
      </c>
      <c r="D7" s="1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8" t="e">
        <f t="shared" si="0"/>
        <v>#DIV/0!</v>
      </c>
      <c r="R7" s="28">
        <f t="shared" si="1"/>
        <v>0</v>
      </c>
      <c r="T7" s="5" t="s">
        <v>35</v>
      </c>
      <c r="U7" s="98">
        <f>D17-J17</f>
        <v>1060</v>
      </c>
    </row>
    <row r="8" spans="1:21" x14ac:dyDescent="0.3">
      <c r="B8" s="97" t="s">
        <v>89</v>
      </c>
      <c r="C8" s="4" t="s">
        <v>69</v>
      </c>
      <c r="D8" s="18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8" t="e">
        <f t="shared" si="0"/>
        <v>#DIV/0!</v>
      </c>
      <c r="R8" s="28">
        <f>SUM(E8:P8)</f>
        <v>0</v>
      </c>
      <c r="T8" s="5" t="s">
        <v>36</v>
      </c>
      <c r="U8" s="98">
        <f>D17-K17</f>
        <v>1060</v>
      </c>
    </row>
    <row r="9" spans="1:21" x14ac:dyDescent="0.3">
      <c r="B9" s="97" t="s">
        <v>89</v>
      </c>
      <c r="C9" s="4" t="s">
        <v>63</v>
      </c>
      <c r="D9" s="18">
        <v>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28" t="e">
        <f t="shared" si="0"/>
        <v>#DIV/0!</v>
      </c>
      <c r="R9" s="28">
        <f>SUM(E9:P9)</f>
        <v>0</v>
      </c>
      <c r="T9" s="5" t="s">
        <v>37</v>
      </c>
      <c r="U9" s="98">
        <f>D17-L17</f>
        <v>1060</v>
      </c>
    </row>
    <row r="10" spans="1:21" x14ac:dyDescent="0.3">
      <c r="B10" s="97" t="s">
        <v>89</v>
      </c>
      <c r="C10" s="4" t="s">
        <v>51</v>
      </c>
      <c r="D10" s="18">
        <v>60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8" t="e">
        <f t="shared" si="0"/>
        <v>#DIV/0!</v>
      </c>
      <c r="R10" s="28">
        <f t="shared" si="1"/>
        <v>0</v>
      </c>
      <c r="T10" s="5" t="s">
        <v>38</v>
      </c>
      <c r="U10" s="98">
        <f>D17-M17</f>
        <v>1060</v>
      </c>
    </row>
    <row r="11" spans="1:21" x14ac:dyDescent="0.3">
      <c r="B11" s="97" t="s">
        <v>89</v>
      </c>
      <c r="C11" s="29" t="s">
        <v>92</v>
      </c>
      <c r="D11" s="30"/>
      <c r="E11" s="31"/>
      <c r="F11" s="31"/>
      <c r="G11" s="31"/>
      <c r="H11" s="31"/>
      <c r="I11" s="30"/>
      <c r="J11" s="31"/>
      <c r="K11" s="31"/>
      <c r="L11" s="31"/>
      <c r="M11" s="31"/>
      <c r="N11" s="31"/>
      <c r="O11" s="31"/>
      <c r="P11" s="31"/>
      <c r="Q11" s="32" t="e">
        <f t="shared" si="0"/>
        <v>#DIV/0!</v>
      </c>
      <c r="R11" s="32">
        <f t="shared" si="1"/>
        <v>0</v>
      </c>
      <c r="T11" s="5" t="s">
        <v>39</v>
      </c>
      <c r="U11" s="98">
        <f>D17-N17</f>
        <v>1060</v>
      </c>
    </row>
    <row r="12" spans="1:21" x14ac:dyDescent="0.3">
      <c r="B12" s="97" t="s">
        <v>90</v>
      </c>
      <c r="C12" s="4" t="s">
        <v>72</v>
      </c>
      <c r="D12" s="18"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8" t="e">
        <f t="shared" si="0"/>
        <v>#DIV/0!</v>
      </c>
      <c r="R12" s="28">
        <f t="shared" si="1"/>
        <v>0</v>
      </c>
      <c r="T12" s="5" t="s">
        <v>40</v>
      </c>
      <c r="U12" s="98">
        <f>D17-O17</f>
        <v>1060</v>
      </c>
    </row>
    <row r="13" spans="1:21" ht="15" thickBot="1" x14ac:dyDescent="0.35">
      <c r="B13" s="97" t="s">
        <v>90</v>
      </c>
      <c r="C13" s="4" t="s">
        <v>2</v>
      </c>
      <c r="D13" s="18"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8" t="e">
        <f t="shared" si="0"/>
        <v>#DIV/0!</v>
      </c>
      <c r="R13" s="28">
        <f t="shared" si="1"/>
        <v>0</v>
      </c>
      <c r="T13" s="5" t="s">
        <v>41</v>
      </c>
      <c r="U13" s="98">
        <f>D17-P17</f>
        <v>1060</v>
      </c>
    </row>
    <row r="14" spans="1:21" x14ac:dyDescent="0.3">
      <c r="B14" s="97" t="s">
        <v>90</v>
      </c>
      <c r="C14" s="4" t="s">
        <v>52</v>
      </c>
      <c r="D14" s="18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8" t="e">
        <f t="shared" si="0"/>
        <v>#DIV/0!</v>
      </c>
      <c r="R14" s="28">
        <f t="shared" si="1"/>
        <v>0</v>
      </c>
      <c r="T14" s="16" t="s">
        <v>3</v>
      </c>
      <c r="U14" s="99">
        <f>SUM(U2:U13)</f>
        <v>12720</v>
      </c>
    </row>
    <row r="15" spans="1:21" ht="15" thickBot="1" x14ac:dyDescent="0.35">
      <c r="B15" s="97" t="s">
        <v>90</v>
      </c>
      <c r="C15" s="4" t="s">
        <v>55</v>
      </c>
      <c r="D15" s="18"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8" t="e">
        <f t="shared" si="0"/>
        <v>#DIV/0!</v>
      </c>
      <c r="R15" s="28">
        <f t="shared" si="1"/>
        <v>0</v>
      </c>
      <c r="T15" s="17" t="s">
        <v>43</v>
      </c>
      <c r="U15" s="100">
        <f>AVERAGE(U2:U13)</f>
        <v>1060</v>
      </c>
    </row>
    <row r="16" spans="1:21" ht="15" thickBot="1" x14ac:dyDescent="0.35">
      <c r="B16" s="97" t="s">
        <v>90</v>
      </c>
      <c r="C16" s="4" t="s">
        <v>10</v>
      </c>
      <c r="D16" s="18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8" t="e">
        <f t="shared" si="0"/>
        <v>#DIV/0!</v>
      </c>
      <c r="R16" s="28">
        <f>SUM(E16:P16)</f>
        <v>0</v>
      </c>
    </row>
    <row r="17" spans="3:18" ht="15" thickBot="1" x14ac:dyDescent="0.35">
      <c r="C17" s="14" t="s">
        <v>3</v>
      </c>
      <c r="D17" s="19">
        <f>SUM(D2:D11)</f>
        <v>1060</v>
      </c>
      <c r="E17" s="34">
        <f>SUM(E2:E16)</f>
        <v>0</v>
      </c>
      <c r="F17" s="34">
        <f t="shared" ref="F17:P17" si="2">SUM(F2:F16)</f>
        <v>0</v>
      </c>
      <c r="G17" s="34">
        <f t="shared" si="2"/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34">
        <f t="shared" si="2"/>
        <v>0</v>
      </c>
      <c r="L17" s="34">
        <f t="shared" si="2"/>
        <v>0</v>
      </c>
      <c r="M17" s="34">
        <f t="shared" si="2"/>
        <v>0</v>
      </c>
      <c r="N17" s="34">
        <f t="shared" si="2"/>
        <v>0</v>
      </c>
      <c r="O17" s="34">
        <f t="shared" si="2"/>
        <v>0</v>
      </c>
      <c r="P17" s="34">
        <f t="shared" si="2"/>
        <v>0</v>
      </c>
      <c r="Q17" s="3">
        <f>AVERAGE(E17:P17)</f>
        <v>0</v>
      </c>
      <c r="R17" s="3">
        <f>SUM(E17:P17)</f>
        <v>0</v>
      </c>
    </row>
    <row r="18" spans="3:18" x14ac:dyDescent="0.3">
      <c r="L18" t="s">
        <v>54</v>
      </c>
    </row>
    <row r="20" spans="3:18" x14ac:dyDescent="0.3">
      <c r="I20" s="8" t="s">
        <v>73</v>
      </c>
      <c r="J20" s="8" t="s">
        <v>74</v>
      </c>
      <c r="K20" s="8" t="s">
        <v>75</v>
      </c>
    </row>
    <row r="21" spans="3:18" x14ac:dyDescent="0.3">
      <c r="D21" s="110" t="s">
        <v>91</v>
      </c>
      <c r="E21" s="111"/>
      <c r="F21" s="109"/>
      <c r="I21" s="61" t="s">
        <v>58</v>
      </c>
      <c r="J21" s="64">
        <f>SUM(D47:D50)</f>
        <v>3505</v>
      </c>
      <c r="K21" s="58">
        <f t="shared" ref="K21:K26" si="3">J21/$J$26</f>
        <v>0.38947329431809768</v>
      </c>
      <c r="L21" s="125">
        <f>J21*12</f>
        <v>42060</v>
      </c>
    </row>
    <row r="22" spans="3:18" x14ac:dyDescent="0.3">
      <c r="D22" s="8" t="s">
        <v>42</v>
      </c>
      <c r="E22" s="8" t="s">
        <v>82</v>
      </c>
      <c r="F22" s="72">
        <v>12</v>
      </c>
      <c r="I22" s="54" t="s">
        <v>56</v>
      </c>
      <c r="J22" s="65">
        <f>D41</f>
        <v>1060</v>
      </c>
      <c r="K22" s="55">
        <f t="shared" si="3"/>
        <v>0.11778650270390401</v>
      </c>
      <c r="L22" s="126">
        <f t="shared" ref="L22:L25" si="4">J22*12</f>
        <v>12720</v>
      </c>
    </row>
    <row r="23" spans="3:18" ht="15" thickBot="1" x14ac:dyDescent="0.35">
      <c r="C23" s="113" t="s">
        <v>62</v>
      </c>
      <c r="D23" s="114">
        <v>10000</v>
      </c>
      <c r="E23" s="115">
        <f>D23*F22</f>
        <v>120000</v>
      </c>
      <c r="I23" s="59" t="s">
        <v>57</v>
      </c>
      <c r="J23" s="66">
        <f>SUM(D29:D36)</f>
        <v>2270</v>
      </c>
      <c r="K23" s="60">
        <f t="shared" si="3"/>
        <v>0.25224090673383215</v>
      </c>
      <c r="L23" s="127">
        <f t="shared" si="4"/>
        <v>27240</v>
      </c>
    </row>
    <row r="24" spans="3:18" ht="15.6" thickTop="1" thickBot="1" x14ac:dyDescent="0.35">
      <c r="C24" s="116" t="s">
        <v>4</v>
      </c>
      <c r="D24" s="108">
        <v>9000</v>
      </c>
      <c r="E24" s="117">
        <f>D24*F22</f>
        <v>108000</v>
      </c>
      <c r="F24" s="33"/>
      <c r="G24">
        <f>E24/E23</f>
        <v>0.9</v>
      </c>
      <c r="I24" s="56" t="s">
        <v>9</v>
      </c>
      <c r="J24" s="67">
        <f>D38+D39</f>
        <v>1129.3333333333333</v>
      </c>
      <c r="K24" s="57">
        <f t="shared" si="3"/>
        <v>0.1254907770945996</v>
      </c>
      <c r="L24" s="128">
        <f t="shared" si="4"/>
        <v>13552</v>
      </c>
      <c r="M24" s="124"/>
    </row>
    <row r="25" spans="3:18" ht="15.6" thickTop="1" thickBot="1" x14ac:dyDescent="0.35">
      <c r="C25" s="118" t="s">
        <v>64</v>
      </c>
      <c r="D25" s="79"/>
      <c r="E25" s="119">
        <f>D25</f>
        <v>0</v>
      </c>
      <c r="I25" s="76" t="s">
        <v>76</v>
      </c>
      <c r="J25" s="77">
        <f>D44+D45</f>
        <v>1035</v>
      </c>
      <c r="K25" s="78">
        <f t="shared" si="3"/>
        <v>0.11500851914956665</v>
      </c>
      <c r="L25" s="129">
        <f t="shared" si="4"/>
        <v>12420</v>
      </c>
    </row>
    <row r="26" spans="3:18" ht="18" thickTop="1" x14ac:dyDescent="0.35">
      <c r="C26" s="120" t="s">
        <v>81</v>
      </c>
      <c r="D26" s="121"/>
      <c r="E26" s="122">
        <f>E24+E25</f>
        <v>108000</v>
      </c>
      <c r="G26" s="33">
        <f>D23/12</f>
        <v>833.33333333333337</v>
      </c>
      <c r="I26" s="8" t="s">
        <v>3</v>
      </c>
      <c r="J26" s="68">
        <f>SUM(J21:J25)</f>
        <v>8999.3333333333321</v>
      </c>
      <c r="K26" s="62">
        <f t="shared" si="3"/>
        <v>1</v>
      </c>
    </row>
    <row r="27" spans="3:18" ht="18" thickBot="1" x14ac:dyDescent="0.4">
      <c r="C27" s="112" t="s">
        <v>79</v>
      </c>
      <c r="D27" s="71"/>
      <c r="E27" s="71"/>
      <c r="G27">
        <f>9400*12</f>
        <v>112800</v>
      </c>
    </row>
    <row r="28" spans="3:18" ht="18" x14ac:dyDescent="0.35">
      <c r="C28" s="153" t="s">
        <v>57</v>
      </c>
      <c r="D28" s="154"/>
      <c r="E28" s="155"/>
    </row>
    <row r="29" spans="3:18" x14ac:dyDescent="0.3">
      <c r="C29" s="46" t="s">
        <v>12</v>
      </c>
      <c r="D29" s="102">
        <v>500</v>
      </c>
      <c r="E29" s="47">
        <f>D29*12</f>
        <v>6000</v>
      </c>
    </row>
    <row r="30" spans="3:18" x14ac:dyDescent="0.3">
      <c r="C30" s="46" t="s">
        <v>98</v>
      </c>
      <c r="D30" s="102">
        <v>1500</v>
      </c>
      <c r="E30" s="47">
        <f t="shared" ref="E30" si="5">D30*12</f>
        <v>18000</v>
      </c>
      <c r="F30" s="7"/>
    </row>
    <row r="31" spans="3:18" x14ac:dyDescent="0.3">
      <c r="C31" s="46" t="s">
        <v>69</v>
      </c>
      <c r="D31" s="102">
        <v>0</v>
      </c>
      <c r="E31" s="47">
        <f t="shared" ref="E31:E36" si="6">D31*12</f>
        <v>0</v>
      </c>
    </row>
    <row r="32" spans="3:18" x14ac:dyDescent="0.3">
      <c r="C32" s="46" t="s">
        <v>99</v>
      </c>
      <c r="D32" s="102">
        <v>0</v>
      </c>
      <c r="E32" s="47">
        <f t="shared" si="6"/>
        <v>0</v>
      </c>
    </row>
    <row r="33" spans="3:8" x14ac:dyDescent="0.3">
      <c r="C33" s="46" t="s">
        <v>96</v>
      </c>
      <c r="D33" s="102">
        <v>200</v>
      </c>
      <c r="E33" s="47">
        <f t="shared" si="6"/>
        <v>2400</v>
      </c>
    </row>
    <row r="34" spans="3:8" x14ac:dyDescent="0.3">
      <c r="C34" s="46" t="s">
        <v>95</v>
      </c>
      <c r="D34" s="102">
        <v>0</v>
      </c>
      <c r="E34" s="47">
        <f t="shared" si="6"/>
        <v>0</v>
      </c>
    </row>
    <row r="35" spans="3:8" x14ac:dyDescent="0.3">
      <c r="C35" s="46" t="s">
        <v>69</v>
      </c>
      <c r="D35" s="102">
        <v>0</v>
      </c>
      <c r="E35" s="47">
        <f t="shared" si="6"/>
        <v>0</v>
      </c>
    </row>
    <row r="36" spans="3:8" ht="15" thickBot="1" x14ac:dyDescent="0.35">
      <c r="C36" s="69" t="s">
        <v>97</v>
      </c>
      <c r="D36" s="103">
        <f>40+30</f>
        <v>70</v>
      </c>
      <c r="E36" s="70">
        <f t="shared" si="6"/>
        <v>840</v>
      </c>
    </row>
    <row r="37" spans="3:8" ht="18.600000000000001" thickTop="1" x14ac:dyDescent="0.35">
      <c r="C37" s="156" t="s">
        <v>9</v>
      </c>
      <c r="D37" s="157"/>
      <c r="E37" s="158"/>
    </row>
    <row r="38" spans="3:8" x14ac:dyDescent="0.3">
      <c r="C38" s="48" t="s">
        <v>107</v>
      </c>
      <c r="D38" s="101">
        <f>13552/12</f>
        <v>1129.3333333333333</v>
      </c>
      <c r="E38" s="49">
        <f>D38*12</f>
        <v>13552</v>
      </c>
      <c r="G38" s="33" t="s">
        <v>83</v>
      </c>
      <c r="H38" s="73" t="s">
        <v>84</v>
      </c>
    </row>
    <row r="39" spans="3:8" ht="15" thickBot="1" x14ac:dyDescent="0.35">
      <c r="C39" s="48" t="s">
        <v>65</v>
      </c>
      <c r="D39" s="101"/>
      <c r="E39" s="49">
        <f t="shared" ref="E39" si="7">D39*12</f>
        <v>0</v>
      </c>
    </row>
    <row r="40" spans="3:8" ht="18" x14ac:dyDescent="0.35">
      <c r="C40" s="159" t="s">
        <v>80</v>
      </c>
      <c r="D40" s="160"/>
      <c r="E40" s="161"/>
      <c r="F40" s="92" t="s">
        <v>60</v>
      </c>
      <c r="G40" s="93" t="s">
        <v>30</v>
      </c>
    </row>
    <row r="41" spans="3:8" x14ac:dyDescent="0.3">
      <c r="C41" s="52" t="s">
        <v>67</v>
      </c>
      <c r="D41" s="104">
        <f>D17</f>
        <v>1060</v>
      </c>
      <c r="E41" s="53">
        <f>D41*12</f>
        <v>12720</v>
      </c>
      <c r="F41" s="94">
        <f>SUM(E17:P17)</f>
        <v>0</v>
      </c>
      <c r="G41" s="95">
        <f>E41-F41</f>
        <v>12720</v>
      </c>
    </row>
    <row r="42" spans="3:8" ht="29.4" thickBot="1" x14ac:dyDescent="0.35">
      <c r="C42" s="80" t="s">
        <v>85</v>
      </c>
      <c r="D42" s="81">
        <f>D24-SUM(D29:D36)-SUM(D38:D39)-SUM(D41)</f>
        <v>4540.666666666667</v>
      </c>
      <c r="E42" s="82">
        <f>E26-SUM(E29:E36)-SUM(E38:E39)-SUM(E41)</f>
        <v>54488</v>
      </c>
    </row>
    <row r="43" spans="3:8" ht="18" x14ac:dyDescent="0.35">
      <c r="C43" s="162" t="s">
        <v>10</v>
      </c>
      <c r="D43" s="163"/>
      <c r="E43" s="164"/>
      <c r="F43" s="92" t="s">
        <v>60</v>
      </c>
      <c r="G43" s="93" t="s">
        <v>30</v>
      </c>
    </row>
    <row r="44" spans="3:8" x14ac:dyDescent="0.3">
      <c r="C44" s="74" t="s">
        <v>70</v>
      </c>
      <c r="D44" s="105">
        <v>1000</v>
      </c>
      <c r="E44" s="75">
        <f>D44*12</f>
        <v>12000</v>
      </c>
      <c r="F44" s="96">
        <f>SUM(E16:P16)</f>
        <v>0</v>
      </c>
      <c r="G44" s="95">
        <f>E44-F44</f>
        <v>12000</v>
      </c>
    </row>
    <row r="45" spans="3:8" ht="15" thickBot="1" x14ac:dyDescent="0.35">
      <c r="C45" s="85" t="s">
        <v>71</v>
      </c>
      <c r="D45" s="106">
        <v>35</v>
      </c>
      <c r="E45" s="86">
        <f>D45*12</f>
        <v>420</v>
      </c>
      <c r="F45" s="33"/>
      <c r="G45" s="33"/>
    </row>
    <row r="46" spans="3:8" ht="18.600000000000001" thickTop="1" x14ac:dyDescent="0.35">
      <c r="C46" s="165" t="s">
        <v>58</v>
      </c>
      <c r="D46" s="166"/>
      <c r="E46" s="167"/>
    </row>
    <row r="47" spans="3:8" x14ac:dyDescent="0.3">
      <c r="C47" s="50" t="s">
        <v>93</v>
      </c>
      <c r="D47" s="107">
        <v>0</v>
      </c>
      <c r="E47" s="51">
        <f t="shared" ref="E47:E50" si="8">D47*12</f>
        <v>0</v>
      </c>
    </row>
    <row r="48" spans="3:8" x14ac:dyDescent="0.3">
      <c r="C48" s="50" t="s">
        <v>68</v>
      </c>
      <c r="D48" s="107">
        <v>2400</v>
      </c>
      <c r="E48" s="51">
        <f t="shared" si="8"/>
        <v>28800</v>
      </c>
      <c r="G48" s="8"/>
    </row>
    <row r="49" spans="3:6" x14ac:dyDescent="0.3">
      <c r="C49" s="50" t="s">
        <v>94</v>
      </c>
      <c r="D49" s="107">
        <v>500</v>
      </c>
      <c r="E49" s="51">
        <f>D49*12</f>
        <v>6000</v>
      </c>
      <c r="F49" s="63"/>
    </row>
    <row r="50" spans="3:6" x14ac:dyDescent="0.3">
      <c r="C50" s="83" t="s">
        <v>53</v>
      </c>
      <c r="D50" s="123">
        <v>605</v>
      </c>
      <c r="E50" s="84">
        <f t="shared" si="8"/>
        <v>7260</v>
      </c>
    </row>
    <row r="51" spans="3:6" ht="18" thickBot="1" x14ac:dyDescent="0.4">
      <c r="C51" s="89" t="s">
        <v>87</v>
      </c>
      <c r="D51" s="90">
        <f>D24</f>
        <v>9000</v>
      </c>
      <c r="E51" s="90">
        <f>SUM(E24+E25)</f>
        <v>108000</v>
      </c>
    </row>
    <row r="52" spans="3:6" ht="18.600000000000001" thickTop="1" thickBot="1" x14ac:dyDescent="0.4">
      <c r="C52" s="87" t="s">
        <v>88</v>
      </c>
      <c r="D52" s="88">
        <f>SUM(D44:D50)+SUM(D41)+SUM(D38:D39)+SUM(D29:D36)</f>
        <v>8999.3333333333321</v>
      </c>
      <c r="E52" s="88">
        <f>SUM(E44:E50)+SUM(E41)+SUM(E38:E39)+SUM(E29:E36)</f>
        <v>107992</v>
      </c>
    </row>
    <row r="53" spans="3:6" ht="18" thickBot="1" x14ac:dyDescent="0.4">
      <c r="C53" s="91" t="s">
        <v>86</v>
      </c>
      <c r="D53" s="88">
        <f>D51-D52</f>
        <v>0.66666666666787933</v>
      </c>
      <c r="E53" s="88">
        <f>E51-E52</f>
        <v>8</v>
      </c>
    </row>
    <row r="54" spans="3:6" ht="15" thickBot="1" x14ac:dyDescent="0.35">
      <c r="C54" s="6"/>
      <c r="D54" s="6"/>
    </row>
    <row r="55" spans="3:6" ht="15" thickBot="1" x14ac:dyDescent="0.35">
      <c r="C55" s="14" t="s">
        <v>5</v>
      </c>
      <c r="D55" s="2"/>
    </row>
    <row r="56" spans="3:6" x14ac:dyDescent="0.3">
      <c r="C56" s="23" t="s">
        <v>7</v>
      </c>
      <c r="D56" s="21"/>
    </row>
    <row r="57" spans="3:6" x14ac:dyDescent="0.3">
      <c r="C57" s="4" t="s">
        <v>8</v>
      </c>
      <c r="D57" s="20"/>
    </row>
    <row r="58" spans="3:6" x14ac:dyDescent="0.3">
      <c r="C58" s="4" t="s">
        <v>48</v>
      </c>
      <c r="D58" s="20"/>
    </row>
    <row r="59" spans="3:6" x14ac:dyDescent="0.3">
      <c r="C59" s="4" t="s">
        <v>6</v>
      </c>
      <c r="D59" s="20"/>
    </row>
    <row r="60" spans="3:6" ht="15" thickBot="1" x14ac:dyDescent="0.35">
      <c r="C60" s="25" t="s">
        <v>3</v>
      </c>
      <c r="D60" s="22">
        <f>SUM(D56:D59)</f>
        <v>0</v>
      </c>
    </row>
    <row r="61" spans="3:6" x14ac:dyDescent="0.3">
      <c r="C61" s="26"/>
      <c r="D61" s="26"/>
    </row>
    <row r="62" spans="3:6" ht="15" thickBot="1" x14ac:dyDescent="0.35"/>
    <row r="63" spans="3:6" ht="15" thickBot="1" x14ac:dyDescent="0.35">
      <c r="C63" s="27" t="s">
        <v>12</v>
      </c>
      <c r="D63" s="21"/>
    </row>
    <row r="64" spans="3:6" x14ac:dyDescent="0.3">
      <c r="C64" s="23" t="s">
        <v>46</v>
      </c>
      <c r="D64" s="21"/>
    </row>
    <row r="65" spans="3:4" x14ac:dyDescent="0.3">
      <c r="C65" s="24" t="s">
        <v>44</v>
      </c>
      <c r="D65" s="20"/>
    </row>
    <row r="66" spans="3:4" x14ac:dyDescent="0.3">
      <c r="C66" s="4" t="s">
        <v>45</v>
      </c>
      <c r="D66" s="20"/>
    </row>
    <row r="67" spans="3:4" ht="15" thickBot="1" x14ac:dyDescent="0.35">
      <c r="C67" s="25" t="s">
        <v>3</v>
      </c>
      <c r="D67" s="22"/>
    </row>
    <row r="69" spans="3:4" ht="15" thickBot="1" x14ac:dyDescent="0.35"/>
    <row r="70" spans="3:4" ht="15" thickBot="1" x14ac:dyDescent="0.35">
      <c r="C70" s="14" t="s">
        <v>47</v>
      </c>
      <c r="D70" s="2"/>
    </row>
    <row r="71" spans="3:4" x14ac:dyDescent="0.3">
      <c r="C71" s="4" t="s">
        <v>13</v>
      </c>
      <c r="D71" s="20"/>
    </row>
    <row r="72" spans="3:4" x14ac:dyDescent="0.3">
      <c r="C72" s="4" t="s">
        <v>16</v>
      </c>
      <c r="D72" s="20"/>
    </row>
    <row r="73" spans="3:4" x14ac:dyDescent="0.3">
      <c r="C73" s="4" t="s">
        <v>14</v>
      </c>
      <c r="D73" s="20"/>
    </row>
    <row r="74" spans="3:4" x14ac:dyDescent="0.3">
      <c r="C74" s="4" t="s">
        <v>15</v>
      </c>
      <c r="D74" s="20"/>
    </row>
    <row r="75" spans="3:4" x14ac:dyDescent="0.3">
      <c r="C75" s="4" t="s">
        <v>16</v>
      </c>
      <c r="D75" s="20"/>
    </row>
    <row r="76" spans="3:4" ht="15" thickBot="1" x14ac:dyDescent="0.35">
      <c r="C76" s="25" t="s">
        <v>3</v>
      </c>
      <c r="D76" s="22"/>
    </row>
  </sheetData>
  <mergeCells count="5">
    <mergeCell ref="C28:E28"/>
    <mergeCell ref="C37:E37"/>
    <mergeCell ref="C40:E40"/>
    <mergeCell ref="C43:E43"/>
    <mergeCell ref="C46:E46"/>
  </mergeCells>
  <conditionalFormatting sqref="D53:E53">
    <cfRule type="cellIs" dxfId="7" priority="1" operator="lessThan">
      <formula>0</formula>
    </cfRule>
    <cfRule type="cellIs" dxfId="6" priority="2" operator="greaterThan">
      <formula>0</formula>
    </cfRule>
  </conditionalFormatting>
  <conditionalFormatting sqref="E4:G4 I4 K4:P4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:G5 K5:P5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:G6 K6:P6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:G7 K7:P7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:G9 K8:P9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0:G10 K10:P10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:H11 J11:P11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2:H12 J12:P12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3:H13 J13:P13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4:H14 J14:P14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:H15 J15:P15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6:H16 J16:P1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:P2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P3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7:P1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8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H38" r:id="rId1" xr:uid="{422F8841-7B5F-43FD-BCB0-4C14F1831017}"/>
  </hyperlinks>
  <pageMargins left="0.70866141732283472" right="0.70866141732283472" top="0.78740157480314965" bottom="0.78740157480314965" header="0.31496062992125984" footer="0.31496062992125984"/>
  <pageSetup paperSize="9" orientation="portrait" r:id="rId2"/>
  <headerFooter>
    <oddFooter>&amp;L&amp;D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2B3C-31AF-4562-B529-F08143B63697}">
  <dimension ref="A1:U83"/>
  <sheetViews>
    <sheetView tabSelected="1" topLeftCell="B16" zoomScaleNormal="100" workbookViewId="0">
      <selection activeCell="X26" sqref="X26"/>
    </sheetView>
  </sheetViews>
  <sheetFormatPr baseColWidth="10" defaultColWidth="10.77734375" defaultRowHeight="14.4" x14ac:dyDescent="0.3"/>
  <cols>
    <col min="1" max="1" width="11.33203125" bestFit="1" customWidth="1"/>
    <col min="3" max="3" width="61.5546875" bestFit="1" customWidth="1"/>
    <col min="4" max="4" width="12.6640625" customWidth="1"/>
    <col min="5" max="5" width="15.21875" bestFit="1" customWidth="1"/>
    <col min="6" max="6" width="10" bestFit="1" customWidth="1"/>
    <col min="7" max="7" width="18.109375" customWidth="1"/>
    <col min="8" max="8" width="7.5546875" customWidth="1"/>
    <col min="9" max="9" width="17.21875" bestFit="1" customWidth="1"/>
    <col min="10" max="10" width="10.33203125" bestFit="1" customWidth="1"/>
    <col min="11" max="11" width="7.5546875" customWidth="1"/>
    <col min="12" max="12" width="10.6640625" customWidth="1"/>
    <col min="13" max="13" width="8.33203125" bestFit="1" customWidth="1"/>
    <col min="14" max="16" width="7.5546875" customWidth="1"/>
    <col min="17" max="18" width="21.21875" bestFit="1" customWidth="1"/>
    <col min="20" max="20" width="12.21875" bestFit="1" customWidth="1"/>
    <col min="21" max="21" width="11" bestFit="1" customWidth="1"/>
  </cols>
  <sheetData>
    <row r="1" spans="1:21" ht="18" thickBot="1" x14ac:dyDescent="0.4">
      <c r="A1" t="s">
        <v>0</v>
      </c>
      <c r="C1" s="9" t="s">
        <v>1</v>
      </c>
      <c r="D1" s="13" t="s">
        <v>11</v>
      </c>
      <c r="E1" s="11" t="s">
        <v>17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1" t="s">
        <v>26</v>
      </c>
      <c r="O1" s="11" t="s">
        <v>27</v>
      </c>
      <c r="P1" s="11" t="s">
        <v>28</v>
      </c>
      <c r="Q1" s="13" t="s">
        <v>59</v>
      </c>
      <c r="R1" s="13" t="s">
        <v>3</v>
      </c>
      <c r="T1" s="1" t="s">
        <v>42</v>
      </c>
      <c r="U1" s="15" t="s">
        <v>30</v>
      </c>
    </row>
    <row r="2" spans="1:21" x14ac:dyDescent="0.3">
      <c r="A2" s="10">
        <f ca="1">TODAY()</f>
        <v>46132</v>
      </c>
      <c r="B2" s="97" t="s">
        <v>89</v>
      </c>
      <c r="C2" s="4" t="s">
        <v>29</v>
      </c>
      <c r="D2" s="18">
        <v>400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8" t="e">
        <f>AVERAGE(E2:P2)</f>
        <v>#DIV/0!</v>
      </c>
      <c r="R2" s="28">
        <f>SUM(E2:P2)</f>
        <v>0</v>
      </c>
      <c r="T2" s="16" t="s">
        <v>31</v>
      </c>
      <c r="U2" s="98">
        <f>D17-E17</f>
        <v>1060</v>
      </c>
    </row>
    <row r="3" spans="1:21" x14ac:dyDescent="0.3">
      <c r="B3" s="97" t="s">
        <v>89</v>
      </c>
      <c r="C3" s="4" t="s">
        <v>78</v>
      </c>
      <c r="D3" s="18">
        <v>200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28" t="e">
        <f t="shared" ref="Q3:Q16" si="0">AVERAGE(E3:P3)</f>
        <v>#DIV/0!</v>
      </c>
      <c r="R3" s="28">
        <f t="shared" ref="R3:R15" si="1">SUM(E3:P3)</f>
        <v>0</v>
      </c>
      <c r="T3" s="5" t="s">
        <v>32</v>
      </c>
      <c r="U3" s="98">
        <f>D17-F17</f>
        <v>1060</v>
      </c>
    </row>
    <row r="4" spans="1:21" x14ac:dyDescent="0.3">
      <c r="B4" s="97" t="s">
        <v>89</v>
      </c>
      <c r="C4" s="4" t="s">
        <v>49</v>
      </c>
      <c r="D4" s="18">
        <v>200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8" t="e">
        <f t="shared" si="0"/>
        <v>#DIV/0!</v>
      </c>
      <c r="R4" s="28">
        <f t="shared" si="1"/>
        <v>0</v>
      </c>
      <c r="T4" s="5" t="s">
        <v>33</v>
      </c>
      <c r="U4" s="98">
        <f>D17-G17</f>
        <v>1060</v>
      </c>
    </row>
    <row r="5" spans="1:21" x14ac:dyDescent="0.3">
      <c r="B5" s="97" t="s">
        <v>89</v>
      </c>
      <c r="C5" s="4" t="s">
        <v>50</v>
      </c>
      <c r="D5" s="18">
        <v>200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28" t="e">
        <f>AVERAGE(E5:P5)</f>
        <v>#DIV/0!</v>
      </c>
      <c r="R5" s="28">
        <f>SUM(E5:P5)</f>
        <v>0</v>
      </c>
      <c r="T5" s="5" t="s">
        <v>34</v>
      </c>
      <c r="U5" s="98">
        <f>D17-H17</f>
        <v>1060</v>
      </c>
    </row>
    <row r="6" spans="1:21" x14ac:dyDescent="0.3">
      <c r="B6" s="97" t="s">
        <v>89</v>
      </c>
      <c r="C6" s="4" t="s">
        <v>66</v>
      </c>
      <c r="D6" s="18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8" t="e">
        <f t="shared" si="0"/>
        <v>#DIV/0!</v>
      </c>
      <c r="R6" s="28">
        <f t="shared" si="1"/>
        <v>0</v>
      </c>
      <c r="T6" s="5" t="s">
        <v>21</v>
      </c>
      <c r="U6" s="98">
        <f>D17-I17</f>
        <v>1060</v>
      </c>
    </row>
    <row r="7" spans="1:21" ht="14.25" customHeight="1" x14ac:dyDescent="0.3">
      <c r="B7" s="97" t="s">
        <v>89</v>
      </c>
      <c r="C7" s="4" t="s">
        <v>77</v>
      </c>
      <c r="D7" s="1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8" t="e">
        <f t="shared" si="0"/>
        <v>#DIV/0!</v>
      </c>
      <c r="R7" s="28">
        <f t="shared" si="1"/>
        <v>0</v>
      </c>
      <c r="T7" s="5" t="s">
        <v>35</v>
      </c>
      <c r="U7" s="98">
        <f>D17-J17</f>
        <v>1060</v>
      </c>
    </row>
    <row r="8" spans="1:21" x14ac:dyDescent="0.3">
      <c r="B8" s="97" t="s">
        <v>89</v>
      </c>
      <c r="C8" s="4" t="s">
        <v>69</v>
      </c>
      <c r="D8" s="18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8" t="e">
        <f t="shared" si="0"/>
        <v>#DIV/0!</v>
      </c>
      <c r="R8" s="28">
        <f>SUM(E8:P8)</f>
        <v>0</v>
      </c>
      <c r="T8" s="5" t="s">
        <v>36</v>
      </c>
      <c r="U8" s="98">
        <f>D17-K17</f>
        <v>1060</v>
      </c>
    </row>
    <row r="9" spans="1:21" x14ac:dyDescent="0.3">
      <c r="B9" s="97" t="s">
        <v>89</v>
      </c>
      <c r="C9" s="4" t="s">
        <v>63</v>
      </c>
      <c r="D9" s="18">
        <v>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28" t="e">
        <f t="shared" si="0"/>
        <v>#DIV/0!</v>
      </c>
      <c r="R9" s="28">
        <f>SUM(E9:P9)</f>
        <v>0</v>
      </c>
      <c r="T9" s="5" t="s">
        <v>37</v>
      </c>
      <c r="U9" s="98">
        <f>D17-L17</f>
        <v>1060</v>
      </c>
    </row>
    <row r="10" spans="1:21" x14ac:dyDescent="0.3">
      <c r="B10" s="97" t="s">
        <v>89</v>
      </c>
      <c r="C10" s="4" t="s">
        <v>51</v>
      </c>
      <c r="D10" s="18">
        <v>60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8" t="e">
        <f t="shared" si="0"/>
        <v>#DIV/0!</v>
      </c>
      <c r="R10" s="28">
        <f t="shared" si="1"/>
        <v>0</v>
      </c>
      <c r="T10" s="5" t="s">
        <v>38</v>
      </c>
      <c r="U10" s="98">
        <f>D17-M17</f>
        <v>1060</v>
      </c>
    </row>
    <row r="11" spans="1:21" x14ac:dyDescent="0.3">
      <c r="B11" s="97" t="s">
        <v>89</v>
      </c>
      <c r="C11" s="29" t="s">
        <v>92</v>
      </c>
      <c r="D11" s="30"/>
      <c r="E11" s="31"/>
      <c r="F11" s="31"/>
      <c r="G11" s="31"/>
      <c r="H11" s="31"/>
      <c r="I11" s="30"/>
      <c r="J11" s="31"/>
      <c r="K11" s="31"/>
      <c r="L11" s="31"/>
      <c r="M11" s="31"/>
      <c r="N11" s="31"/>
      <c r="O11" s="31"/>
      <c r="P11" s="31"/>
      <c r="Q11" s="32" t="e">
        <f t="shared" si="0"/>
        <v>#DIV/0!</v>
      </c>
      <c r="R11" s="32">
        <f t="shared" si="1"/>
        <v>0</v>
      </c>
      <c r="T11" s="5" t="s">
        <v>39</v>
      </c>
      <c r="U11" s="98">
        <f>D17-N17</f>
        <v>1060</v>
      </c>
    </row>
    <row r="12" spans="1:21" x14ac:dyDescent="0.3">
      <c r="B12" s="97" t="s">
        <v>90</v>
      </c>
      <c r="C12" s="4" t="s">
        <v>72</v>
      </c>
      <c r="D12" s="18"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8" t="e">
        <f t="shared" si="0"/>
        <v>#DIV/0!</v>
      </c>
      <c r="R12" s="28">
        <f t="shared" si="1"/>
        <v>0</v>
      </c>
      <c r="T12" s="5" t="s">
        <v>40</v>
      </c>
      <c r="U12" s="98">
        <f>D17-O17</f>
        <v>1060</v>
      </c>
    </row>
    <row r="13" spans="1:21" ht="15" thickBot="1" x14ac:dyDescent="0.35">
      <c r="B13" s="97" t="s">
        <v>90</v>
      </c>
      <c r="C13" s="4" t="s">
        <v>2</v>
      </c>
      <c r="D13" s="18"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8" t="e">
        <f t="shared" si="0"/>
        <v>#DIV/0!</v>
      </c>
      <c r="R13" s="28">
        <f t="shared" si="1"/>
        <v>0</v>
      </c>
      <c r="T13" s="5" t="s">
        <v>41</v>
      </c>
      <c r="U13" s="98">
        <f>D17-P17</f>
        <v>1060</v>
      </c>
    </row>
    <row r="14" spans="1:21" x14ac:dyDescent="0.3">
      <c r="B14" s="97" t="s">
        <v>90</v>
      </c>
      <c r="C14" s="4" t="s">
        <v>52</v>
      </c>
      <c r="D14" s="18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8" t="e">
        <f t="shared" si="0"/>
        <v>#DIV/0!</v>
      </c>
      <c r="R14" s="28">
        <f t="shared" si="1"/>
        <v>0</v>
      </c>
      <c r="T14" s="16" t="s">
        <v>3</v>
      </c>
      <c r="U14" s="99">
        <f>SUM(U2:U13)</f>
        <v>12720</v>
      </c>
    </row>
    <row r="15" spans="1:21" ht="15" thickBot="1" x14ac:dyDescent="0.35">
      <c r="B15" s="97" t="s">
        <v>90</v>
      </c>
      <c r="C15" s="4" t="s">
        <v>55</v>
      </c>
      <c r="D15" s="18"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8" t="e">
        <f t="shared" si="0"/>
        <v>#DIV/0!</v>
      </c>
      <c r="R15" s="28">
        <f t="shared" si="1"/>
        <v>0</v>
      </c>
      <c r="T15" s="17" t="s">
        <v>43</v>
      </c>
      <c r="U15" s="100">
        <f>AVERAGE(U2:U13)</f>
        <v>1060</v>
      </c>
    </row>
    <row r="16" spans="1:21" ht="15" thickBot="1" x14ac:dyDescent="0.35">
      <c r="B16" s="97" t="s">
        <v>90</v>
      </c>
      <c r="C16" s="4" t="s">
        <v>10</v>
      </c>
      <c r="D16" s="18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8" t="e">
        <f t="shared" si="0"/>
        <v>#DIV/0!</v>
      </c>
      <c r="R16" s="28">
        <f>SUM(E16:P16)</f>
        <v>0</v>
      </c>
    </row>
    <row r="17" spans="3:18" ht="15" thickBot="1" x14ac:dyDescent="0.35">
      <c r="C17" s="14" t="s">
        <v>3</v>
      </c>
      <c r="D17" s="19">
        <f>SUM(D2:D11)</f>
        <v>1060</v>
      </c>
      <c r="E17" s="34">
        <f>SUM(E2:E16)</f>
        <v>0</v>
      </c>
      <c r="F17" s="34">
        <f t="shared" ref="F17:P17" si="2">SUM(F2:F16)</f>
        <v>0</v>
      </c>
      <c r="G17" s="34">
        <f t="shared" si="2"/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34">
        <f t="shared" si="2"/>
        <v>0</v>
      </c>
      <c r="L17" s="34">
        <f t="shared" si="2"/>
        <v>0</v>
      </c>
      <c r="M17" s="34">
        <f t="shared" si="2"/>
        <v>0</v>
      </c>
      <c r="N17" s="34">
        <f t="shared" si="2"/>
        <v>0</v>
      </c>
      <c r="O17" s="34">
        <f t="shared" si="2"/>
        <v>0</v>
      </c>
      <c r="P17" s="34">
        <f t="shared" si="2"/>
        <v>0</v>
      </c>
      <c r="Q17" s="3">
        <f>AVERAGE(E17:P17)</f>
        <v>0</v>
      </c>
      <c r="R17" s="3">
        <f>SUM(E17:P17)</f>
        <v>0</v>
      </c>
    </row>
    <row r="18" spans="3:18" x14ac:dyDescent="0.3">
      <c r="L18" t="s">
        <v>54</v>
      </c>
    </row>
    <row r="20" spans="3:18" x14ac:dyDescent="0.3">
      <c r="I20" s="8" t="s">
        <v>73</v>
      </c>
      <c r="J20" s="8" t="s">
        <v>74</v>
      </c>
      <c r="K20" s="8" t="s">
        <v>75</v>
      </c>
    </row>
    <row r="21" spans="3:18" x14ac:dyDescent="0.3">
      <c r="D21" s="110" t="s">
        <v>91</v>
      </c>
      <c r="E21" s="111"/>
      <c r="F21" s="109"/>
      <c r="I21" s="61" t="s">
        <v>58</v>
      </c>
      <c r="J21" s="64">
        <f>SUM(D54:D57)</f>
        <v>3505</v>
      </c>
      <c r="K21" s="58">
        <f t="shared" ref="K21:K26" si="3">J21/$J$26</f>
        <v>0.38947329431809768</v>
      </c>
      <c r="L21" s="125">
        <f>J21*12</f>
        <v>42060</v>
      </c>
    </row>
    <row r="22" spans="3:18" ht="15" thickBot="1" x14ac:dyDescent="0.35">
      <c r="D22" s="8" t="s">
        <v>42</v>
      </c>
      <c r="E22" s="8" t="s">
        <v>82</v>
      </c>
      <c r="F22" s="72">
        <v>12</v>
      </c>
      <c r="I22" s="54" t="s">
        <v>56</v>
      </c>
      <c r="J22" s="65">
        <f>D48</f>
        <v>1060</v>
      </c>
      <c r="K22" s="55">
        <f t="shared" si="3"/>
        <v>0.11778650270390401</v>
      </c>
      <c r="L22" s="126">
        <f t="shared" ref="L22:L25" si="4">J22*12</f>
        <v>12720</v>
      </c>
    </row>
    <row r="23" spans="3:18" x14ac:dyDescent="0.3">
      <c r="C23" s="133" t="s">
        <v>101</v>
      </c>
      <c r="D23" s="138">
        <v>10000</v>
      </c>
      <c r="E23" s="144">
        <f>D23*F22</f>
        <v>120000</v>
      </c>
      <c r="I23" s="59" t="s">
        <v>57</v>
      </c>
      <c r="J23" s="66">
        <f>SUM(D33:D43)</f>
        <v>2270</v>
      </c>
      <c r="K23" s="60">
        <f t="shared" si="3"/>
        <v>0.25224090673383215</v>
      </c>
      <c r="L23" s="127">
        <f t="shared" si="4"/>
        <v>27240</v>
      </c>
    </row>
    <row r="24" spans="3:18" x14ac:dyDescent="0.3">
      <c r="C24" s="134" t="s">
        <v>102</v>
      </c>
      <c r="D24" s="139">
        <v>9000</v>
      </c>
      <c r="E24" s="145">
        <f>D24*F22</f>
        <v>108000</v>
      </c>
      <c r="F24" s="33"/>
      <c r="I24" s="56" t="s">
        <v>9</v>
      </c>
      <c r="J24" s="67">
        <f>D45+D46</f>
        <v>1129.3333333333333</v>
      </c>
      <c r="K24" s="57">
        <f t="shared" si="3"/>
        <v>0.1254907770945996</v>
      </c>
      <c r="L24" s="128">
        <f t="shared" si="4"/>
        <v>13552</v>
      </c>
      <c r="M24" s="124"/>
    </row>
    <row r="25" spans="3:18" x14ac:dyDescent="0.3">
      <c r="C25" s="135" t="s">
        <v>103</v>
      </c>
      <c r="D25" s="140">
        <v>0</v>
      </c>
      <c r="E25" s="146">
        <f>D25</f>
        <v>0</v>
      </c>
      <c r="I25" s="76" t="s">
        <v>76</v>
      </c>
      <c r="J25" s="77">
        <f>D51+D52</f>
        <v>1035</v>
      </c>
      <c r="K25" s="78">
        <f t="shared" si="3"/>
        <v>0.11500851914956665</v>
      </c>
      <c r="L25" s="129">
        <f t="shared" si="4"/>
        <v>12420</v>
      </c>
    </row>
    <row r="26" spans="3:18" x14ac:dyDescent="0.3">
      <c r="C26" s="136" t="s">
        <v>104</v>
      </c>
      <c r="D26" s="141">
        <v>0</v>
      </c>
      <c r="E26" s="147">
        <f>D26*F22</f>
        <v>0</v>
      </c>
      <c r="I26" s="8" t="s">
        <v>3</v>
      </c>
      <c r="J26" s="68">
        <f>SUM(J21:J25)</f>
        <v>8999.3333333333321</v>
      </c>
      <c r="K26" s="62">
        <f t="shared" si="3"/>
        <v>1</v>
      </c>
    </row>
    <row r="27" spans="3:18" x14ac:dyDescent="0.3">
      <c r="C27" s="134" t="s">
        <v>105</v>
      </c>
      <c r="D27" s="139">
        <v>0</v>
      </c>
      <c r="E27" s="145">
        <f>D27*F22</f>
        <v>0</v>
      </c>
      <c r="F27" s="33"/>
      <c r="M27" s="124"/>
    </row>
    <row r="28" spans="3:18" x14ac:dyDescent="0.3">
      <c r="C28" s="135" t="s">
        <v>106</v>
      </c>
      <c r="D28" s="140">
        <v>0</v>
      </c>
      <c r="E28" s="146">
        <f>D28</f>
        <v>0</v>
      </c>
    </row>
    <row r="29" spans="3:18" x14ac:dyDescent="0.3">
      <c r="C29" s="134" t="s">
        <v>100</v>
      </c>
      <c r="D29" s="142">
        <v>0</v>
      </c>
      <c r="E29" s="145">
        <f>D29*12</f>
        <v>0</v>
      </c>
    </row>
    <row r="30" spans="3:18" ht="17.399999999999999" x14ac:dyDescent="0.35">
      <c r="C30" s="150" t="s">
        <v>81</v>
      </c>
      <c r="D30" s="151">
        <f>D24+D27+D29</f>
        <v>9000</v>
      </c>
      <c r="E30" s="152">
        <f>E24+E25+E27+E28+E29</f>
        <v>108000</v>
      </c>
      <c r="G30" s="33"/>
    </row>
    <row r="31" spans="3:18" ht="18" thickBot="1" x14ac:dyDescent="0.4">
      <c r="C31" s="112" t="s">
        <v>79</v>
      </c>
      <c r="D31" s="143"/>
      <c r="E31" s="149"/>
    </row>
    <row r="32" spans="3:18" ht="18" x14ac:dyDescent="0.35">
      <c r="C32" s="153" t="s">
        <v>57</v>
      </c>
      <c r="D32" s="154"/>
      <c r="E32" s="155"/>
    </row>
    <row r="33" spans="3:8" x14ac:dyDescent="0.3">
      <c r="C33" s="46" t="s">
        <v>12</v>
      </c>
      <c r="D33" s="102">
        <v>500</v>
      </c>
      <c r="E33" s="47">
        <f>D33*12</f>
        <v>6000</v>
      </c>
    </row>
    <row r="34" spans="3:8" x14ac:dyDescent="0.3">
      <c r="C34" s="46" t="s">
        <v>98</v>
      </c>
      <c r="D34" s="102">
        <v>1500</v>
      </c>
      <c r="E34" s="47">
        <f t="shared" ref="E34:E43" si="5">D34*12</f>
        <v>18000</v>
      </c>
      <c r="F34" s="7"/>
    </row>
    <row r="35" spans="3:8" x14ac:dyDescent="0.3">
      <c r="C35" s="46" t="s">
        <v>69</v>
      </c>
      <c r="D35" s="102">
        <v>0</v>
      </c>
      <c r="E35" s="47">
        <f t="shared" si="5"/>
        <v>0</v>
      </c>
    </row>
    <row r="36" spans="3:8" x14ac:dyDescent="0.3">
      <c r="C36" s="46" t="s">
        <v>99</v>
      </c>
      <c r="D36" s="102">
        <v>0</v>
      </c>
      <c r="E36" s="47">
        <f t="shared" si="5"/>
        <v>0</v>
      </c>
    </row>
    <row r="37" spans="3:8" x14ac:dyDescent="0.3">
      <c r="C37" s="46" t="s">
        <v>96</v>
      </c>
      <c r="D37" s="102">
        <v>200</v>
      </c>
      <c r="E37" s="47">
        <f t="shared" si="5"/>
        <v>2400</v>
      </c>
    </row>
    <row r="38" spans="3:8" x14ac:dyDescent="0.3">
      <c r="C38" s="46" t="s">
        <v>95</v>
      </c>
      <c r="D38" s="102">
        <v>0</v>
      </c>
      <c r="E38" s="47">
        <f t="shared" si="5"/>
        <v>0</v>
      </c>
    </row>
    <row r="39" spans="3:8" x14ac:dyDescent="0.3">
      <c r="C39" s="46" t="s">
        <v>69</v>
      </c>
      <c r="D39" s="102">
        <v>0</v>
      </c>
      <c r="E39" s="47">
        <f t="shared" ref="E39:E40" si="6">D39*12</f>
        <v>0</v>
      </c>
    </row>
    <row r="40" spans="3:8" x14ac:dyDescent="0.3">
      <c r="C40" s="46" t="s">
        <v>69</v>
      </c>
      <c r="D40" s="102">
        <v>0</v>
      </c>
      <c r="E40" s="47">
        <f t="shared" si="6"/>
        <v>0</v>
      </c>
    </row>
    <row r="41" spans="3:8" x14ac:dyDescent="0.3">
      <c r="C41" s="46" t="s">
        <v>69</v>
      </c>
      <c r="D41" s="102">
        <v>0</v>
      </c>
      <c r="E41" s="47">
        <f t="shared" si="5"/>
        <v>0</v>
      </c>
    </row>
    <row r="42" spans="3:8" x14ac:dyDescent="0.3">
      <c r="C42" s="46" t="s">
        <v>69</v>
      </c>
      <c r="D42" s="102">
        <v>0</v>
      </c>
      <c r="E42" s="47">
        <f t="shared" ref="E42" si="7">D42*12</f>
        <v>0</v>
      </c>
    </row>
    <row r="43" spans="3:8" ht="15" thickBot="1" x14ac:dyDescent="0.35">
      <c r="C43" s="69" t="s">
        <v>97</v>
      </c>
      <c r="D43" s="103">
        <f>40+30</f>
        <v>70</v>
      </c>
      <c r="E43" s="70">
        <f t="shared" si="5"/>
        <v>840</v>
      </c>
    </row>
    <row r="44" spans="3:8" ht="18.600000000000001" thickTop="1" x14ac:dyDescent="0.35">
      <c r="C44" s="156" t="s">
        <v>9</v>
      </c>
      <c r="D44" s="157"/>
      <c r="E44" s="158"/>
    </row>
    <row r="45" spans="3:8" x14ac:dyDescent="0.3">
      <c r="C45" s="48" t="s">
        <v>107</v>
      </c>
      <c r="D45" s="101">
        <f>13552/12</f>
        <v>1129.3333333333333</v>
      </c>
      <c r="E45" s="49">
        <f>D45*12</f>
        <v>13552</v>
      </c>
      <c r="G45" s="33" t="s">
        <v>83</v>
      </c>
      <c r="H45" s="73" t="s">
        <v>84</v>
      </c>
    </row>
    <row r="46" spans="3:8" ht="15" thickBot="1" x14ac:dyDescent="0.35">
      <c r="C46" s="48" t="s">
        <v>65</v>
      </c>
      <c r="D46" s="101"/>
      <c r="E46" s="49">
        <f t="shared" ref="E46" si="8">D46*12</f>
        <v>0</v>
      </c>
    </row>
    <row r="47" spans="3:8" ht="18" x14ac:dyDescent="0.35">
      <c r="C47" s="159" t="s">
        <v>80</v>
      </c>
      <c r="D47" s="160"/>
      <c r="E47" s="161"/>
      <c r="F47" s="131" t="s">
        <v>60</v>
      </c>
      <c r="G47" s="93" t="s">
        <v>30</v>
      </c>
    </row>
    <row r="48" spans="3:8" x14ac:dyDescent="0.3">
      <c r="C48" s="52" t="s">
        <v>67</v>
      </c>
      <c r="D48" s="104">
        <f>D17</f>
        <v>1060</v>
      </c>
      <c r="E48" s="53">
        <f>D48*12</f>
        <v>12720</v>
      </c>
      <c r="F48" s="37">
        <f>SUM(E17:P17)</f>
        <v>0</v>
      </c>
      <c r="G48" s="95">
        <f>E48-F48</f>
        <v>12720</v>
      </c>
    </row>
    <row r="49" spans="3:7" ht="29.4" thickBot="1" x14ac:dyDescent="0.35">
      <c r="C49" s="80" t="s">
        <v>85</v>
      </c>
      <c r="D49" s="81">
        <f>D30-SUM(D33:D43)-SUM(D45:D46)-SUM(D48)</f>
        <v>4540.666666666667</v>
      </c>
      <c r="E49" s="82">
        <f>E30-SUM(E33:E43)-SUM(E45:E46)-SUM(E48)</f>
        <v>54488</v>
      </c>
    </row>
    <row r="50" spans="3:7" ht="18" x14ac:dyDescent="0.35">
      <c r="C50" s="162" t="s">
        <v>10</v>
      </c>
      <c r="D50" s="163"/>
      <c r="E50" s="164"/>
      <c r="F50" s="131" t="s">
        <v>60</v>
      </c>
      <c r="G50" s="93" t="s">
        <v>30</v>
      </c>
    </row>
    <row r="51" spans="3:7" x14ac:dyDescent="0.3">
      <c r="C51" s="74" t="s">
        <v>70</v>
      </c>
      <c r="D51" s="105">
        <v>1000</v>
      </c>
      <c r="E51" s="75">
        <f>D51*12</f>
        <v>12000</v>
      </c>
      <c r="F51" s="132">
        <f>SUM(E16:P16)</f>
        <v>0</v>
      </c>
      <c r="G51" s="95">
        <f>E51-F51</f>
        <v>12000</v>
      </c>
    </row>
    <row r="52" spans="3:7" ht="15" thickBot="1" x14ac:dyDescent="0.35">
      <c r="C52" s="85" t="s">
        <v>71</v>
      </c>
      <c r="D52" s="106">
        <v>35</v>
      </c>
      <c r="E52" s="86">
        <f>D52*12</f>
        <v>420</v>
      </c>
      <c r="F52" s="33"/>
      <c r="G52" s="33"/>
    </row>
    <row r="53" spans="3:7" ht="18.600000000000001" thickTop="1" x14ac:dyDescent="0.35">
      <c r="C53" s="165" t="s">
        <v>58</v>
      </c>
      <c r="D53" s="166"/>
      <c r="E53" s="167"/>
    </row>
    <row r="54" spans="3:7" x14ac:dyDescent="0.3">
      <c r="C54" s="50" t="s">
        <v>93</v>
      </c>
      <c r="D54" s="107">
        <v>0</v>
      </c>
      <c r="E54" s="51">
        <f t="shared" ref="E54:E57" si="9">D54*12</f>
        <v>0</v>
      </c>
    </row>
    <row r="55" spans="3:7" x14ac:dyDescent="0.3">
      <c r="C55" s="50" t="s">
        <v>68</v>
      </c>
      <c r="D55" s="107">
        <v>2400</v>
      </c>
      <c r="E55" s="51">
        <f t="shared" si="9"/>
        <v>28800</v>
      </c>
      <c r="G55" s="8"/>
    </row>
    <row r="56" spans="3:7" x14ac:dyDescent="0.3">
      <c r="C56" s="50" t="s">
        <v>94</v>
      </c>
      <c r="D56" s="107">
        <v>500</v>
      </c>
      <c r="E56" s="51">
        <f>D56*12</f>
        <v>6000</v>
      </c>
      <c r="F56" s="63"/>
    </row>
    <row r="57" spans="3:7" x14ac:dyDescent="0.3">
      <c r="C57" s="83" t="s">
        <v>53</v>
      </c>
      <c r="D57" s="123">
        <v>605</v>
      </c>
      <c r="E57" s="84">
        <f t="shared" si="9"/>
        <v>7260</v>
      </c>
    </row>
    <row r="58" spans="3:7" ht="18" thickBot="1" x14ac:dyDescent="0.4">
      <c r="C58" s="89" t="s">
        <v>87</v>
      </c>
      <c r="D58" s="90">
        <f>D30</f>
        <v>9000</v>
      </c>
      <c r="E58" s="90">
        <f>E30</f>
        <v>108000</v>
      </c>
    </row>
    <row r="59" spans="3:7" ht="18.600000000000001" thickTop="1" thickBot="1" x14ac:dyDescent="0.4">
      <c r="C59" s="87" t="s">
        <v>88</v>
      </c>
      <c r="D59" s="88">
        <f>SUM(D51:D57)+SUM(D48)+SUM(D45:D46)+SUM(D33:D43)</f>
        <v>8999.3333333333321</v>
      </c>
      <c r="E59" s="88">
        <f>SUM(E51:E57)+SUM(E48)+SUM(E45:E46)+SUM(E33:E43)</f>
        <v>107992</v>
      </c>
    </row>
    <row r="60" spans="3:7" ht="18" thickBot="1" x14ac:dyDescent="0.4">
      <c r="C60" s="91" t="s">
        <v>86</v>
      </c>
      <c r="D60" s="88">
        <f>D58-D59</f>
        <v>0.66666666666787933</v>
      </c>
      <c r="E60" s="88">
        <f>E58-E59</f>
        <v>8</v>
      </c>
    </row>
    <row r="61" spans="3:7" ht="15" thickBot="1" x14ac:dyDescent="0.35">
      <c r="C61" s="6"/>
      <c r="D61" s="6"/>
    </row>
    <row r="62" spans="3:7" ht="15" thickBot="1" x14ac:dyDescent="0.35">
      <c r="C62" s="14" t="s">
        <v>5</v>
      </c>
      <c r="D62" s="2"/>
    </row>
    <row r="63" spans="3:7" x14ac:dyDescent="0.3">
      <c r="C63" s="23" t="s">
        <v>7</v>
      </c>
      <c r="D63" s="21"/>
    </row>
    <row r="64" spans="3:7" x14ac:dyDescent="0.3">
      <c r="C64" s="4" t="s">
        <v>8</v>
      </c>
      <c r="D64" s="20"/>
    </row>
    <row r="65" spans="3:4" x14ac:dyDescent="0.3">
      <c r="C65" s="4" t="s">
        <v>48</v>
      </c>
      <c r="D65" s="20"/>
    </row>
    <row r="66" spans="3:4" x14ac:dyDescent="0.3">
      <c r="C66" s="4" t="s">
        <v>6</v>
      </c>
      <c r="D66" s="20"/>
    </row>
    <row r="67" spans="3:4" ht="15" thickBot="1" x14ac:dyDescent="0.35">
      <c r="C67" s="25" t="s">
        <v>3</v>
      </c>
      <c r="D67" s="22">
        <f>SUM(D63:D66)</f>
        <v>0</v>
      </c>
    </row>
    <row r="68" spans="3:4" x14ac:dyDescent="0.3">
      <c r="C68" s="26"/>
      <c r="D68" s="26"/>
    </row>
    <row r="69" spans="3:4" ht="15" thickBot="1" x14ac:dyDescent="0.35"/>
    <row r="70" spans="3:4" ht="15" thickBot="1" x14ac:dyDescent="0.35">
      <c r="C70" s="27" t="s">
        <v>12</v>
      </c>
      <c r="D70" s="21"/>
    </row>
    <row r="71" spans="3:4" x14ac:dyDescent="0.3">
      <c r="C71" s="23" t="s">
        <v>46</v>
      </c>
      <c r="D71" s="21"/>
    </row>
    <row r="72" spans="3:4" x14ac:dyDescent="0.3">
      <c r="C72" s="24" t="s">
        <v>44</v>
      </c>
      <c r="D72" s="20"/>
    </row>
    <row r="73" spans="3:4" x14ac:dyDescent="0.3">
      <c r="C73" s="4" t="s">
        <v>45</v>
      </c>
      <c r="D73" s="20"/>
    </row>
    <row r="74" spans="3:4" ht="15" thickBot="1" x14ac:dyDescent="0.35">
      <c r="C74" s="25" t="s">
        <v>3</v>
      </c>
      <c r="D74" s="22"/>
    </row>
    <row r="76" spans="3:4" ht="15" thickBot="1" x14ac:dyDescent="0.35"/>
    <row r="77" spans="3:4" ht="15" thickBot="1" x14ac:dyDescent="0.35">
      <c r="C77" s="14" t="s">
        <v>47</v>
      </c>
      <c r="D77" s="2"/>
    </row>
    <row r="78" spans="3:4" x14ac:dyDescent="0.3">
      <c r="C78" s="4" t="s">
        <v>13</v>
      </c>
      <c r="D78" s="20"/>
    </row>
    <row r="79" spans="3:4" x14ac:dyDescent="0.3">
      <c r="C79" s="4" t="s">
        <v>16</v>
      </c>
      <c r="D79" s="20"/>
    </row>
    <row r="80" spans="3:4" x14ac:dyDescent="0.3">
      <c r="C80" s="4" t="s">
        <v>14</v>
      </c>
      <c r="D80" s="20"/>
    </row>
    <row r="81" spans="3:4" x14ac:dyDescent="0.3">
      <c r="C81" s="4" t="s">
        <v>15</v>
      </c>
      <c r="D81" s="20"/>
    </row>
    <row r="82" spans="3:4" x14ac:dyDescent="0.3">
      <c r="C82" s="4" t="s">
        <v>16</v>
      </c>
      <c r="D82" s="20"/>
    </row>
    <row r="83" spans="3:4" ht="15" thickBot="1" x14ac:dyDescent="0.35">
      <c r="C83" s="25" t="s">
        <v>3</v>
      </c>
      <c r="D83" s="22"/>
    </row>
  </sheetData>
  <mergeCells count="5">
    <mergeCell ref="C32:E32"/>
    <mergeCell ref="C44:E44"/>
    <mergeCell ref="C47:E47"/>
    <mergeCell ref="C50:E50"/>
    <mergeCell ref="C53:E53"/>
  </mergeCells>
  <conditionalFormatting sqref="D60:E60">
    <cfRule type="cellIs" dxfId="5" priority="1" operator="lessThan">
      <formula>0</formula>
    </cfRule>
    <cfRule type="cellIs" dxfId="4" priority="2" operator="greaterThan">
      <formula>0</formula>
    </cfRule>
  </conditionalFormatting>
  <conditionalFormatting sqref="E4:G4 I4 K4:P4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:G5 K5:P5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:G6 K6:P6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:G7 K7:P7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:G9 K8:P9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0:G10 K10:P10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:H11 J11:P11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2:H12 J12:P12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3:H13 J13:P13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4:H14 J14:P14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:H15 J15:P15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6:H16 J16:P1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:P2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P3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7:P1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8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H45" r:id="rId1" xr:uid="{0A7551A1-4FA1-4822-BDC1-9F6685AE0E5B}"/>
  </hyperlinks>
  <pageMargins left="0.70866141732283472" right="0.70866141732283472" top="0.78740157480314965" bottom="0.78740157480314965" header="0.31496062992125984" footer="0.31496062992125984"/>
  <pageSetup paperSize="9" orientation="portrait" r:id="rId2"/>
  <headerFooter>
    <oddFooter>&amp;L&amp;D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74A36-A1D6-4627-A52A-28A0131F84A8}">
  <dimension ref="A1:U76"/>
  <sheetViews>
    <sheetView topLeftCell="A13" zoomScaleNormal="100" workbookViewId="0">
      <selection activeCell="C28" sqref="C28:E28"/>
    </sheetView>
  </sheetViews>
  <sheetFormatPr baseColWidth="10" defaultColWidth="10.77734375" defaultRowHeight="14.4" x14ac:dyDescent="0.3"/>
  <cols>
    <col min="1" max="1" width="11.33203125" bestFit="1" customWidth="1"/>
    <col min="3" max="3" width="61.5546875" bestFit="1" customWidth="1"/>
    <col min="4" max="4" width="12.6640625" customWidth="1"/>
    <col min="5" max="5" width="15.21875" bestFit="1" customWidth="1"/>
    <col min="6" max="6" width="10" bestFit="1" customWidth="1"/>
    <col min="7" max="7" width="18.109375" customWidth="1"/>
    <col min="8" max="8" width="7.5546875" customWidth="1"/>
    <col min="9" max="9" width="17.21875" bestFit="1" customWidth="1"/>
    <col min="10" max="10" width="10.33203125" bestFit="1" customWidth="1"/>
    <col min="11" max="11" width="7.5546875" customWidth="1"/>
    <col min="12" max="12" width="10.6640625" customWidth="1"/>
    <col min="13" max="13" width="8.33203125" bestFit="1" customWidth="1"/>
    <col min="14" max="16" width="7.5546875" customWidth="1"/>
    <col min="17" max="18" width="21.21875" bestFit="1" customWidth="1"/>
    <col min="20" max="20" width="12.21875" bestFit="1" customWidth="1"/>
    <col min="21" max="21" width="11" bestFit="1" customWidth="1"/>
  </cols>
  <sheetData>
    <row r="1" spans="1:21" ht="18" thickBot="1" x14ac:dyDescent="0.4">
      <c r="A1" t="s">
        <v>0</v>
      </c>
      <c r="C1" s="9" t="s">
        <v>1</v>
      </c>
      <c r="D1" s="13" t="s">
        <v>11</v>
      </c>
      <c r="E1" s="11" t="s">
        <v>17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1" t="s">
        <v>26</v>
      </c>
      <c r="O1" s="11" t="s">
        <v>27</v>
      </c>
      <c r="P1" s="11" t="s">
        <v>28</v>
      </c>
      <c r="Q1" s="13" t="s">
        <v>59</v>
      </c>
      <c r="R1" s="13" t="s">
        <v>3</v>
      </c>
      <c r="T1" s="1" t="s">
        <v>42</v>
      </c>
      <c r="U1" s="15" t="s">
        <v>30</v>
      </c>
    </row>
    <row r="2" spans="1:21" x14ac:dyDescent="0.3">
      <c r="A2" s="10">
        <f ca="1">TODAY()</f>
        <v>46132</v>
      </c>
      <c r="B2" s="97" t="s">
        <v>89</v>
      </c>
      <c r="C2" s="4" t="s">
        <v>29</v>
      </c>
      <c r="D2" s="18">
        <v>400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8" t="e">
        <f>AVERAGE(E2:P2)</f>
        <v>#DIV/0!</v>
      </c>
      <c r="R2" s="28">
        <f>SUM(E2:P2)</f>
        <v>0</v>
      </c>
      <c r="T2" s="16" t="s">
        <v>31</v>
      </c>
      <c r="U2" s="98">
        <f>D17-E17</f>
        <v>1060</v>
      </c>
    </row>
    <row r="3" spans="1:21" x14ac:dyDescent="0.3">
      <c r="B3" s="97" t="s">
        <v>89</v>
      </c>
      <c r="C3" s="4" t="s">
        <v>78</v>
      </c>
      <c r="D3" s="18">
        <v>200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28" t="e">
        <f t="shared" ref="Q3:Q16" si="0">AVERAGE(E3:P3)</f>
        <v>#DIV/0!</v>
      </c>
      <c r="R3" s="28">
        <f t="shared" ref="R3:R15" si="1">SUM(E3:P3)</f>
        <v>0</v>
      </c>
      <c r="T3" s="5" t="s">
        <v>32</v>
      </c>
      <c r="U3" s="98">
        <f>D17-F17</f>
        <v>1060</v>
      </c>
    </row>
    <row r="4" spans="1:21" x14ac:dyDescent="0.3">
      <c r="B4" s="97" t="s">
        <v>89</v>
      </c>
      <c r="C4" s="4" t="s">
        <v>49</v>
      </c>
      <c r="D4" s="18">
        <v>200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8" t="e">
        <f t="shared" si="0"/>
        <v>#DIV/0!</v>
      </c>
      <c r="R4" s="28">
        <f t="shared" si="1"/>
        <v>0</v>
      </c>
      <c r="T4" s="5" t="s">
        <v>33</v>
      </c>
      <c r="U4" s="98">
        <f>D17-G17</f>
        <v>1060</v>
      </c>
    </row>
    <row r="5" spans="1:21" x14ac:dyDescent="0.3">
      <c r="B5" s="97" t="s">
        <v>89</v>
      </c>
      <c r="C5" s="4" t="s">
        <v>50</v>
      </c>
      <c r="D5" s="18">
        <v>200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28" t="e">
        <f>AVERAGE(E5:P5)</f>
        <v>#DIV/0!</v>
      </c>
      <c r="R5" s="28">
        <f>SUM(E5:P5)</f>
        <v>0</v>
      </c>
      <c r="T5" s="5" t="s">
        <v>34</v>
      </c>
      <c r="U5" s="98">
        <f>D17-H17</f>
        <v>1060</v>
      </c>
    </row>
    <row r="6" spans="1:21" x14ac:dyDescent="0.3">
      <c r="B6" s="97" t="s">
        <v>89</v>
      </c>
      <c r="C6" s="4" t="s">
        <v>66</v>
      </c>
      <c r="D6" s="18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8" t="e">
        <f t="shared" si="0"/>
        <v>#DIV/0!</v>
      </c>
      <c r="R6" s="28">
        <f t="shared" si="1"/>
        <v>0</v>
      </c>
      <c r="T6" s="5" t="s">
        <v>21</v>
      </c>
      <c r="U6" s="98">
        <f>D17-I17</f>
        <v>1060</v>
      </c>
    </row>
    <row r="7" spans="1:21" ht="14.25" customHeight="1" x14ac:dyDescent="0.3">
      <c r="B7" s="97" t="s">
        <v>89</v>
      </c>
      <c r="C7" s="4" t="s">
        <v>77</v>
      </c>
      <c r="D7" s="1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8" t="e">
        <f t="shared" si="0"/>
        <v>#DIV/0!</v>
      </c>
      <c r="R7" s="28">
        <f t="shared" si="1"/>
        <v>0</v>
      </c>
      <c r="T7" s="5" t="s">
        <v>35</v>
      </c>
      <c r="U7" s="98">
        <f>D17-J17</f>
        <v>1060</v>
      </c>
    </row>
    <row r="8" spans="1:21" x14ac:dyDescent="0.3">
      <c r="B8" s="97" t="s">
        <v>89</v>
      </c>
      <c r="C8" s="4" t="s">
        <v>69</v>
      </c>
      <c r="D8" s="18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8" t="e">
        <f t="shared" si="0"/>
        <v>#DIV/0!</v>
      </c>
      <c r="R8" s="28">
        <f>SUM(E8:P8)</f>
        <v>0</v>
      </c>
      <c r="T8" s="5" t="s">
        <v>36</v>
      </c>
      <c r="U8" s="98">
        <f>D17-K17</f>
        <v>1060</v>
      </c>
    </row>
    <row r="9" spans="1:21" x14ac:dyDescent="0.3">
      <c r="B9" s="97" t="s">
        <v>89</v>
      </c>
      <c r="C9" s="4" t="s">
        <v>63</v>
      </c>
      <c r="D9" s="18">
        <v>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28" t="e">
        <f t="shared" si="0"/>
        <v>#DIV/0!</v>
      </c>
      <c r="R9" s="28">
        <f>SUM(E9:P9)</f>
        <v>0</v>
      </c>
      <c r="T9" s="5" t="s">
        <v>37</v>
      </c>
      <c r="U9" s="98">
        <f>D17-L17</f>
        <v>1060</v>
      </c>
    </row>
    <row r="10" spans="1:21" x14ac:dyDescent="0.3">
      <c r="B10" s="97" t="s">
        <v>89</v>
      </c>
      <c r="C10" s="4" t="s">
        <v>51</v>
      </c>
      <c r="D10" s="18">
        <v>60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8" t="e">
        <f t="shared" si="0"/>
        <v>#DIV/0!</v>
      </c>
      <c r="R10" s="28">
        <f t="shared" si="1"/>
        <v>0</v>
      </c>
      <c r="T10" s="5" t="s">
        <v>38</v>
      </c>
      <c r="U10" s="98">
        <f>D17-M17</f>
        <v>1060</v>
      </c>
    </row>
    <row r="11" spans="1:21" x14ac:dyDescent="0.3">
      <c r="B11" s="97" t="s">
        <v>89</v>
      </c>
      <c r="C11" s="29" t="s">
        <v>92</v>
      </c>
      <c r="D11" s="30"/>
      <c r="E11" s="31"/>
      <c r="F11" s="31"/>
      <c r="G11" s="31"/>
      <c r="H11" s="31"/>
      <c r="I11" s="30"/>
      <c r="J11" s="31"/>
      <c r="K11" s="31"/>
      <c r="L11" s="31"/>
      <c r="M11" s="31"/>
      <c r="N11" s="31"/>
      <c r="O11" s="31"/>
      <c r="P11" s="31"/>
      <c r="Q11" s="32" t="e">
        <f t="shared" si="0"/>
        <v>#DIV/0!</v>
      </c>
      <c r="R11" s="32">
        <f t="shared" si="1"/>
        <v>0</v>
      </c>
      <c r="T11" s="5" t="s">
        <v>39</v>
      </c>
      <c r="U11" s="98">
        <f>D17-N17</f>
        <v>1060</v>
      </c>
    </row>
    <row r="12" spans="1:21" x14ac:dyDescent="0.3">
      <c r="B12" s="97" t="s">
        <v>90</v>
      </c>
      <c r="C12" s="4" t="s">
        <v>72</v>
      </c>
      <c r="D12" s="18"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8" t="e">
        <f t="shared" si="0"/>
        <v>#DIV/0!</v>
      </c>
      <c r="R12" s="28">
        <f t="shared" si="1"/>
        <v>0</v>
      </c>
      <c r="T12" s="5" t="s">
        <v>40</v>
      </c>
      <c r="U12" s="98">
        <f>D17-O17</f>
        <v>1060</v>
      </c>
    </row>
    <row r="13" spans="1:21" ht="15" thickBot="1" x14ac:dyDescent="0.35">
      <c r="B13" s="97" t="s">
        <v>90</v>
      </c>
      <c r="C13" s="4" t="s">
        <v>2</v>
      </c>
      <c r="D13" s="18"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8" t="e">
        <f t="shared" si="0"/>
        <v>#DIV/0!</v>
      </c>
      <c r="R13" s="28">
        <f t="shared" si="1"/>
        <v>0</v>
      </c>
      <c r="T13" s="5" t="s">
        <v>41</v>
      </c>
      <c r="U13" s="98">
        <f>D17-P17</f>
        <v>1060</v>
      </c>
    </row>
    <row r="14" spans="1:21" x14ac:dyDescent="0.3">
      <c r="B14" s="97" t="s">
        <v>90</v>
      </c>
      <c r="C14" s="4" t="s">
        <v>52</v>
      </c>
      <c r="D14" s="18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8" t="e">
        <f t="shared" si="0"/>
        <v>#DIV/0!</v>
      </c>
      <c r="R14" s="28">
        <f t="shared" si="1"/>
        <v>0</v>
      </c>
      <c r="T14" s="16" t="s">
        <v>3</v>
      </c>
      <c r="U14" s="99">
        <f>SUM(U2:U13)</f>
        <v>12720</v>
      </c>
    </row>
    <row r="15" spans="1:21" ht="15" thickBot="1" x14ac:dyDescent="0.35">
      <c r="B15" s="97" t="s">
        <v>90</v>
      </c>
      <c r="C15" s="4" t="s">
        <v>55</v>
      </c>
      <c r="D15" s="18"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8" t="e">
        <f t="shared" si="0"/>
        <v>#DIV/0!</v>
      </c>
      <c r="R15" s="28">
        <f t="shared" si="1"/>
        <v>0</v>
      </c>
      <c r="T15" s="17" t="s">
        <v>43</v>
      </c>
      <c r="U15" s="100">
        <f>AVERAGE(U2:U13)</f>
        <v>1060</v>
      </c>
    </row>
    <row r="16" spans="1:21" ht="15" thickBot="1" x14ac:dyDescent="0.35">
      <c r="B16" s="97" t="s">
        <v>90</v>
      </c>
      <c r="C16" s="4" t="s">
        <v>10</v>
      </c>
      <c r="D16" s="18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8" t="e">
        <f t="shared" si="0"/>
        <v>#DIV/0!</v>
      </c>
      <c r="R16" s="28">
        <f>SUM(E16:P16)</f>
        <v>0</v>
      </c>
    </row>
    <row r="17" spans="3:18" ht="15" thickBot="1" x14ac:dyDescent="0.35">
      <c r="C17" s="14" t="s">
        <v>3</v>
      </c>
      <c r="D17" s="19">
        <f>SUM(D2:D11)</f>
        <v>1060</v>
      </c>
      <c r="E17" s="34">
        <f>SUM(E2:E16)</f>
        <v>0</v>
      </c>
      <c r="F17" s="34">
        <f t="shared" ref="F17:P17" si="2">SUM(F2:F16)</f>
        <v>0</v>
      </c>
      <c r="G17" s="34">
        <f t="shared" si="2"/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34">
        <f t="shared" si="2"/>
        <v>0</v>
      </c>
      <c r="L17" s="34">
        <f t="shared" si="2"/>
        <v>0</v>
      </c>
      <c r="M17" s="34">
        <f t="shared" si="2"/>
        <v>0</v>
      </c>
      <c r="N17" s="34">
        <f t="shared" si="2"/>
        <v>0</v>
      </c>
      <c r="O17" s="34">
        <f t="shared" si="2"/>
        <v>0</v>
      </c>
      <c r="P17" s="34">
        <f t="shared" si="2"/>
        <v>0</v>
      </c>
      <c r="Q17" s="3">
        <f>AVERAGE(E17:P17)</f>
        <v>0</v>
      </c>
      <c r="R17" s="3">
        <f>SUM(E17:P17)</f>
        <v>0</v>
      </c>
    </row>
    <row r="18" spans="3:18" x14ac:dyDescent="0.3">
      <c r="L18" t="s">
        <v>54</v>
      </c>
    </row>
    <row r="20" spans="3:18" x14ac:dyDescent="0.3">
      <c r="I20" s="8" t="s">
        <v>73</v>
      </c>
      <c r="J20" s="8" t="s">
        <v>74</v>
      </c>
      <c r="K20" s="8" t="s">
        <v>75</v>
      </c>
    </row>
    <row r="21" spans="3:18" x14ac:dyDescent="0.3">
      <c r="D21" s="110" t="s">
        <v>91</v>
      </c>
      <c r="E21" s="111"/>
      <c r="F21" s="109"/>
      <c r="I21" s="61" t="s">
        <v>58</v>
      </c>
      <c r="J21" s="64">
        <f>SUM(D47:D50)</f>
        <v>3505</v>
      </c>
      <c r="K21" s="58">
        <f t="shared" ref="K21:K26" si="3">J21/$J$26</f>
        <v>0.38947329431809768</v>
      </c>
      <c r="L21" s="125">
        <f>J21*12</f>
        <v>42060</v>
      </c>
    </row>
    <row r="22" spans="3:18" x14ac:dyDescent="0.3">
      <c r="D22" s="8" t="s">
        <v>42</v>
      </c>
      <c r="E22" s="8" t="s">
        <v>82</v>
      </c>
      <c r="F22" s="72">
        <v>12</v>
      </c>
      <c r="I22" s="54" t="s">
        <v>56</v>
      </c>
      <c r="J22" s="65">
        <f>D41</f>
        <v>1060</v>
      </c>
      <c r="K22" s="55">
        <f t="shared" si="3"/>
        <v>0.11778650270390401</v>
      </c>
      <c r="L22" s="126">
        <f t="shared" ref="L22:L25" si="4">J22*12</f>
        <v>12720</v>
      </c>
    </row>
    <row r="23" spans="3:18" ht="15" thickBot="1" x14ac:dyDescent="0.35">
      <c r="C23" s="113" t="s">
        <v>62</v>
      </c>
      <c r="D23" s="114">
        <v>10000</v>
      </c>
      <c r="E23" s="115">
        <f>D23*F22</f>
        <v>120000</v>
      </c>
      <c r="I23" s="59" t="s">
        <v>57</v>
      </c>
      <c r="J23" s="66">
        <f>SUM(D29:D36)</f>
        <v>2270</v>
      </c>
      <c r="K23" s="60">
        <f t="shared" si="3"/>
        <v>0.25224090673383215</v>
      </c>
      <c r="L23" s="127">
        <f t="shared" si="4"/>
        <v>27240</v>
      </c>
    </row>
    <row r="24" spans="3:18" ht="15.6" thickTop="1" thickBot="1" x14ac:dyDescent="0.35">
      <c r="C24" s="116" t="s">
        <v>4</v>
      </c>
      <c r="D24" s="108">
        <v>9000</v>
      </c>
      <c r="E24" s="117">
        <f>D24*F22</f>
        <v>108000</v>
      </c>
      <c r="F24" s="33"/>
      <c r="G24">
        <f>E24/E23</f>
        <v>0.9</v>
      </c>
      <c r="I24" s="56" t="s">
        <v>9</v>
      </c>
      <c r="J24" s="67">
        <f>D38+D39</f>
        <v>1129.3333333333333</v>
      </c>
      <c r="K24" s="57">
        <f t="shared" si="3"/>
        <v>0.1254907770945996</v>
      </c>
      <c r="L24" s="128">
        <f t="shared" si="4"/>
        <v>13552</v>
      </c>
      <c r="M24" s="124"/>
    </row>
    <row r="25" spans="3:18" ht="15.6" thickTop="1" thickBot="1" x14ac:dyDescent="0.35">
      <c r="C25" s="118" t="s">
        <v>64</v>
      </c>
      <c r="D25" s="79"/>
      <c r="E25" s="119">
        <f>D25</f>
        <v>0</v>
      </c>
      <c r="I25" s="76" t="s">
        <v>76</v>
      </c>
      <c r="J25" s="77">
        <f>D44+D45</f>
        <v>1035</v>
      </c>
      <c r="K25" s="78">
        <f t="shared" si="3"/>
        <v>0.11500851914956665</v>
      </c>
      <c r="L25" s="129">
        <f t="shared" si="4"/>
        <v>12420</v>
      </c>
    </row>
    <row r="26" spans="3:18" ht="18" thickTop="1" x14ac:dyDescent="0.35">
      <c r="C26" s="120" t="s">
        <v>81</v>
      </c>
      <c r="D26" s="121"/>
      <c r="E26" s="122">
        <f>E24+E25</f>
        <v>108000</v>
      </c>
      <c r="G26" s="33">
        <f>D23/12</f>
        <v>833.33333333333337</v>
      </c>
      <c r="I26" s="8" t="s">
        <v>3</v>
      </c>
      <c r="J26" s="68">
        <f>SUM(J21:J25)</f>
        <v>8999.3333333333321</v>
      </c>
      <c r="K26" s="62">
        <f t="shared" si="3"/>
        <v>1</v>
      </c>
    </row>
    <row r="27" spans="3:18" ht="18" thickBot="1" x14ac:dyDescent="0.4">
      <c r="C27" s="112" t="s">
        <v>79</v>
      </c>
      <c r="D27" s="71"/>
      <c r="E27" s="71"/>
      <c r="G27">
        <f>9400*12</f>
        <v>112800</v>
      </c>
    </row>
    <row r="28" spans="3:18" ht="18" x14ac:dyDescent="0.35">
      <c r="C28" s="153" t="s">
        <v>57</v>
      </c>
      <c r="D28" s="154"/>
      <c r="E28" s="155"/>
    </row>
    <row r="29" spans="3:18" x14ac:dyDescent="0.3">
      <c r="C29" s="46" t="s">
        <v>12</v>
      </c>
      <c r="D29" s="102">
        <v>500</v>
      </c>
      <c r="E29" s="47">
        <f>D29*12</f>
        <v>6000</v>
      </c>
    </row>
    <row r="30" spans="3:18" x14ac:dyDescent="0.3">
      <c r="C30" s="46" t="s">
        <v>98</v>
      </c>
      <c r="D30" s="102">
        <v>1500</v>
      </c>
      <c r="E30" s="47">
        <f t="shared" ref="E30:E36" si="5">D30*12</f>
        <v>18000</v>
      </c>
      <c r="F30" s="7"/>
    </row>
    <row r="31" spans="3:18" x14ac:dyDescent="0.3">
      <c r="C31" s="46" t="s">
        <v>69</v>
      </c>
      <c r="D31" s="102">
        <v>0</v>
      </c>
      <c r="E31" s="47">
        <f t="shared" si="5"/>
        <v>0</v>
      </c>
    </row>
    <row r="32" spans="3:18" x14ac:dyDescent="0.3">
      <c r="C32" s="46" t="s">
        <v>99</v>
      </c>
      <c r="D32" s="102">
        <v>0</v>
      </c>
      <c r="E32" s="47">
        <f t="shared" si="5"/>
        <v>0</v>
      </c>
    </row>
    <row r="33" spans="3:8" x14ac:dyDescent="0.3">
      <c r="C33" s="46" t="s">
        <v>96</v>
      </c>
      <c r="D33" s="102">
        <v>200</v>
      </c>
      <c r="E33" s="47">
        <f t="shared" si="5"/>
        <v>2400</v>
      </c>
    </row>
    <row r="34" spans="3:8" x14ac:dyDescent="0.3">
      <c r="C34" s="46" t="s">
        <v>95</v>
      </c>
      <c r="D34" s="102">
        <v>0</v>
      </c>
      <c r="E34" s="47">
        <f t="shared" si="5"/>
        <v>0</v>
      </c>
    </row>
    <row r="35" spans="3:8" x14ac:dyDescent="0.3">
      <c r="C35" s="46" t="s">
        <v>69</v>
      </c>
      <c r="D35" s="102">
        <v>0</v>
      </c>
      <c r="E35" s="47">
        <f t="shared" si="5"/>
        <v>0</v>
      </c>
    </row>
    <row r="36" spans="3:8" ht="15" thickBot="1" x14ac:dyDescent="0.35">
      <c r="C36" s="69" t="s">
        <v>97</v>
      </c>
      <c r="D36" s="103">
        <f>40+30</f>
        <v>70</v>
      </c>
      <c r="E36" s="70">
        <f t="shared" si="5"/>
        <v>840</v>
      </c>
    </row>
    <row r="37" spans="3:8" ht="18.600000000000001" thickTop="1" x14ac:dyDescent="0.35">
      <c r="C37" s="156" t="s">
        <v>9</v>
      </c>
      <c r="D37" s="157"/>
      <c r="E37" s="158"/>
    </row>
    <row r="38" spans="3:8" x14ac:dyDescent="0.3">
      <c r="C38" s="48" t="s">
        <v>107</v>
      </c>
      <c r="D38" s="101">
        <f>13552/12</f>
        <v>1129.3333333333333</v>
      </c>
      <c r="E38" s="49">
        <f>D38*12</f>
        <v>13552</v>
      </c>
      <c r="G38" s="33" t="s">
        <v>83</v>
      </c>
      <c r="H38" s="73" t="s">
        <v>84</v>
      </c>
    </row>
    <row r="39" spans="3:8" ht="15" thickBot="1" x14ac:dyDescent="0.35">
      <c r="C39" s="48" t="s">
        <v>65</v>
      </c>
      <c r="D39" s="101"/>
      <c r="E39" s="49">
        <f t="shared" ref="E39" si="6">D39*12</f>
        <v>0</v>
      </c>
    </row>
    <row r="40" spans="3:8" ht="18" x14ac:dyDescent="0.35">
      <c r="C40" s="159" t="s">
        <v>80</v>
      </c>
      <c r="D40" s="160"/>
      <c r="E40" s="161"/>
      <c r="F40" s="92" t="s">
        <v>60</v>
      </c>
      <c r="G40" s="93" t="s">
        <v>30</v>
      </c>
    </row>
    <row r="41" spans="3:8" x14ac:dyDescent="0.3">
      <c r="C41" s="52" t="s">
        <v>67</v>
      </c>
      <c r="D41" s="104">
        <f>D17</f>
        <v>1060</v>
      </c>
      <c r="E41" s="53">
        <f>D41*12</f>
        <v>12720</v>
      </c>
      <c r="F41" s="94">
        <f>SUM(E17:P17)</f>
        <v>0</v>
      </c>
      <c r="G41" s="95">
        <f>E41-F41</f>
        <v>12720</v>
      </c>
    </row>
    <row r="42" spans="3:8" ht="29.4" thickBot="1" x14ac:dyDescent="0.35">
      <c r="C42" s="80" t="s">
        <v>85</v>
      </c>
      <c r="D42" s="81">
        <f>D24-SUM(D29:D36)-SUM(D38:D39)-SUM(D41)</f>
        <v>4540.666666666667</v>
      </c>
      <c r="E42" s="82">
        <f>E26-SUM(E29:E36)-SUM(E38:E39)-SUM(E41)</f>
        <v>54488</v>
      </c>
    </row>
    <row r="43" spans="3:8" ht="18" x14ac:dyDescent="0.35">
      <c r="C43" s="162" t="s">
        <v>10</v>
      </c>
      <c r="D43" s="163"/>
      <c r="E43" s="164"/>
      <c r="F43" s="92" t="s">
        <v>60</v>
      </c>
      <c r="G43" s="93" t="s">
        <v>30</v>
      </c>
    </row>
    <row r="44" spans="3:8" x14ac:dyDescent="0.3">
      <c r="C44" s="74" t="s">
        <v>70</v>
      </c>
      <c r="D44" s="105">
        <v>1000</v>
      </c>
      <c r="E44" s="75">
        <f>D44*12</f>
        <v>12000</v>
      </c>
      <c r="F44" s="96">
        <f>SUM(E16:P16)</f>
        <v>0</v>
      </c>
      <c r="G44" s="95">
        <f>E44-F44</f>
        <v>12000</v>
      </c>
    </row>
    <row r="45" spans="3:8" ht="15" thickBot="1" x14ac:dyDescent="0.35">
      <c r="C45" s="85" t="s">
        <v>71</v>
      </c>
      <c r="D45" s="106">
        <v>35</v>
      </c>
      <c r="E45" s="86">
        <f>D45*12</f>
        <v>420</v>
      </c>
      <c r="F45" s="33"/>
      <c r="G45" s="33"/>
    </row>
    <row r="46" spans="3:8" ht="18.600000000000001" thickTop="1" x14ac:dyDescent="0.35">
      <c r="C46" s="165" t="s">
        <v>58</v>
      </c>
      <c r="D46" s="166"/>
      <c r="E46" s="167"/>
    </row>
    <row r="47" spans="3:8" x14ac:dyDescent="0.3">
      <c r="C47" s="50" t="s">
        <v>93</v>
      </c>
      <c r="D47" s="107">
        <v>0</v>
      </c>
      <c r="E47" s="51">
        <f t="shared" ref="E47:E50" si="7">D47*12</f>
        <v>0</v>
      </c>
    </row>
    <row r="48" spans="3:8" x14ac:dyDescent="0.3">
      <c r="C48" s="50" t="s">
        <v>68</v>
      </c>
      <c r="D48" s="107">
        <v>2400</v>
      </c>
      <c r="E48" s="51">
        <f t="shared" si="7"/>
        <v>28800</v>
      </c>
      <c r="G48" s="8"/>
    </row>
    <row r="49" spans="3:6" x14ac:dyDescent="0.3">
      <c r="C49" s="50" t="s">
        <v>94</v>
      </c>
      <c r="D49" s="107">
        <v>500</v>
      </c>
      <c r="E49" s="51">
        <f>D49*12</f>
        <v>6000</v>
      </c>
      <c r="F49" s="63"/>
    </row>
    <row r="50" spans="3:6" x14ac:dyDescent="0.3">
      <c r="C50" s="83" t="s">
        <v>53</v>
      </c>
      <c r="D50" s="123">
        <v>605</v>
      </c>
      <c r="E50" s="84">
        <f t="shared" si="7"/>
        <v>7260</v>
      </c>
    </row>
    <row r="51" spans="3:6" ht="18" thickBot="1" x14ac:dyDescent="0.4">
      <c r="C51" s="89" t="s">
        <v>87</v>
      </c>
      <c r="D51" s="90">
        <f>D24</f>
        <v>9000</v>
      </c>
      <c r="E51" s="90">
        <f>SUM(E24+E25)</f>
        <v>108000</v>
      </c>
    </row>
    <row r="52" spans="3:6" ht="18.600000000000001" thickTop="1" thickBot="1" x14ac:dyDescent="0.4">
      <c r="C52" s="87" t="s">
        <v>88</v>
      </c>
      <c r="D52" s="88">
        <f>SUM(D44:D50)+SUM(D41)+SUM(D38:D39)+SUM(D29:D36)</f>
        <v>8999.3333333333321</v>
      </c>
      <c r="E52" s="88">
        <f>SUM(E44:E50)+SUM(E41)+SUM(E38:E39)+SUM(E29:E36)</f>
        <v>107992</v>
      </c>
    </row>
    <row r="53" spans="3:6" ht="18" thickBot="1" x14ac:dyDescent="0.4">
      <c r="C53" s="91" t="s">
        <v>86</v>
      </c>
      <c r="D53" s="88">
        <f>D51-D52</f>
        <v>0.66666666666787933</v>
      </c>
      <c r="E53" s="88">
        <f>E51-E52</f>
        <v>8</v>
      </c>
    </row>
    <row r="54" spans="3:6" ht="15" thickBot="1" x14ac:dyDescent="0.35">
      <c r="C54" s="6"/>
      <c r="D54" s="6"/>
    </row>
    <row r="55" spans="3:6" ht="15" thickBot="1" x14ac:dyDescent="0.35">
      <c r="C55" s="14" t="s">
        <v>5</v>
      </c>
      <c r="D55" s="2"/>
    </row>
    <row r="56" spans="3:6" x14ac:dyDescent="0.3">
      <c r="C56" s="23" t="s">
        <v>7</v>
      </c>
      <c r="D56" s="21"/>
    </row>
    <row r="57" spans="3:6" x14ac:dyDescent="0.3">
      <c r="C57" s="4" t="s">
        <v>8</v>
      </c>
      <c r="D57" s="20"/>
    </row>
    <row r="58" spans="3:6" x14ac:dyDescent="0.3">
      <c r="C58" s="4" t="s">
        <v>48</v>
      </c>
      <c r="D58" s="20"/>
    </row>
    <row r="59" spans="3:6" x14ac:dyDescent="0.3">
      <c r="C59" s="4" t="s">
        <v>6</v>
      </c>
      <c r="D59" s="20"/>
    </row>
    <row r="60" spans="3:6" ht="15" thickBot="1" x14ac:dyDescent="0.35">
      <c r="C60" s="25" t="s">
        <v>3</v>
      </c>
      <c r="D60" s="22">
        <f>SUM(D56:D59)</f>
        <v>0</v>
      </c>
    </row>
    <row r="61" spans="3:6" x14ac:dyDescent="0.3">
      <c r="C61" s="26"/>
      <c r="D61" s="26"/>
    </row>
    <row r="62" spans="3:6" ht="15" thickBot="1" x14ac:dyDescent="0.35"/>
    <row r="63" spans="3:6" ht="15" thickBot="1" x14ac:dyDescent="0.35">
      <c r="C63" s="27" t="s">
        <v>12</v>
      </c>
      <c r="D63" s="21"/>
    </row>
    <row r="64" spans="3:6" x14ac:dyDescent="0.3">
      <c r="C64" s="23" t="s">
        <v>46</v>
      </c>
      <c r="D64" s="21"/>
    </row>
    <row r="65" spans="3:4" x14ac:dyDescent="0.3">
      <c r="C65" s="24" t="s">
        <v>44</v>
      </c>
      <c r="D65" s="20"/>
    </row>
    <row r="66" spans="3:4" x14ac:dyDescent="0.3">
      <c r="C66" s="4" t="s">
        <v>45</v>
      </c>
      <c r="D66" s="20"/>
    </row>
    <row r="67" spans="3:4" ht="15" thickBot="1" x14ac:dyDescent="0.35">
      <c r="C67" s="25" t="s">
        <v>3</v>
      </c>
      <c r="D67" s="22"/>
    </row>
    <row r="69" spans="3:4" ht="15" thickBot="1" x14ac:dyDescent="0.35"/>
    <row r="70" spans="3:4" ht="15" thickBot="1" x14ac:dyDescent="0.35">
      <c r="C70" s="14" t="s">
        <v>47</v>
      </c>
      <c r="D70" s="2"/>
    </row>
    <row r="71" spans="3:4" x14ac:dyDescent="0.3">
      <c r="C71" s="4" t="s">
        <v>13</v>
      </c>
      <c r="D71" s="20"/>
    </row>
    <row r="72" spans="3:4" x14ac:dyDescent="0.3">
      <c r="C72" s="4" t="s">
        <v>16</v>
      </c>
      <c r="D72" s="20"/>
    </row>
    <row r="73" spans="3:4" x14ac:dyDescent="0.3">
      <c r="C73" s="4" t="s">
        <v>14</v>
      </c>
      <c r="D73" s="20"/>
    </row>
    <row r="74" spans="3:4" x14ac:dyDescent="0.3">
      <c r="C74" s="4" t="s">
        <v>15</v>
      </c>
      <c r="D74" s="20"/>
    </row>
    <row r="75" spans="3:4" x14ac:dyDescent="0.3">
      <c r="C75" s="4" t="s">
        <v>16</v>
      </c>
      <c r="D75" s="20"/>
    </row>
    <row r="76" spans="3:4" ht="15" thickBot="1" x14ac:dyDescent="0.35">
      <c r="C76" s="25" t="s">
        <v>3</v>
      </c>
      <c r="D76" s="22"/>
    </row>
  </sheetData>
  <mergeCells count="5">
    <mergeCell ref="C28:E28"/>
    <mergeCell ref="C37:E37"/>
    <mergeCell ref="C40:E40"/>
    <mergeCell ref="C43:E43"/>
    <mergeCell ref="C46:E46"/>
  </mergeCells>
  <conditionalFormatting sqref="D53:E53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E4:G4 I4 K4:P4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:G5 K5:P5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:G6 K6:P6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:G7 K7:P7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:G9 K8:P9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0:G10 K10:P10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:H11 J11:P11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2:H12 J12:P12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3:H13 J13:P13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4:H14 J14:P14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:H15 J15:P15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6:H16 J16:P1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:P2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P3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7:P1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8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H38" r:id="rId1" xr:uid="{F166B067-2D7A-410C-877C-99A825F0CBA3}"/>
  </hyperlinks>
  <pageMargins left="0.70866141732283472" right="0.70866141732283472" top="0.78740157480314965" bottom="0.78740157480314965" header="0.31496062992125984" footer="0.31496062992125984"/>
  <pageSetup paperSize="9" orientation="portrait" r:id="rId2"/>
  <headerFooter>
    <oddFooter>&amp;L&amp;D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D91F-F24B-4E90-AA16-304BF4518E87}">
  <dimension ref="A1:U83"/>
  <sheetViews>
    <sheetView topLeftCell="A15" zoomScaleNormal="100" workbookViewId="0">
      <selection activeCell="C28" sqref="C28:E28"/>
    </sheetView>
  </sheetViews>
  <sheetFormatPr baseColWidth="10" defaultColWidth="10.77734375" defaultRowHeight="14.4" x14ac:dyDescent="0.3"/>
  <cols>
    <col min="1" max="1" width="11.33203125" bestFit="1" customWidth="1"/>
    <col min="3" max="3" width="61.5546875" bestFit="1" customWidth="1"/>
    <col min="4" max="4" width="12.6640625" customWidth="1"/>
    <col min="5" max="5" width="15.21875" bestFit="1" customWidth="1"/>
    <col min="6" max="6" width="10" bestFit="1" customWidth="1"/>
    <col min="7" max="7" width="18.109375" customWidth="1"/>
    <col min="8" max="8" width="7.5546875" customWidth="1"/>
    <col min="9" max="9" width="17.21875" bestFit="1" customWidth="1"/>
    <col min="10" max="10" width="10.33203125" bestFit="1" customWidth="1"/>
    <col min="11" max="11" width="7.5546875" customWidth="1"/>
    <col min="12" max="12" width="10.6640625" customWidth="1"/>
    <col min="13" max="13" width="8.33203125" bestFit="1" customWidth="1"/>
    <col min="14" max="16" width="7.5546875" customWidth="1"/>
    <col min="17" max="18" width="21.21875" bestFit="1" customWidth="1"/>
    <col min="20" max="20" width="12.21875" bestFit="1" customWidth="1"/>
    <col min="21" max="21" width="11" bestFit="1" customWidth="1"/>
  </cols>
  <sheetData>
    <row r="1" spans="1:21" ht="18" thickBot="1" x14ac:dyDescent="0.4">
      <c r="A1" t="s">
        <v>0</v>
      </c>
      <c r="C1" s="9" t="s">
        <v>1</v>
      </c>
      <c r="D1" s="13" t="s">
        <v>11</v>
      </c>
      <c r="E1" s="11" t="s">
        <v>17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1" t="s">
        <v>26</v>
      </c>
      <c r="O1" s="11" t="s">
        <v>27</v>
      </c>
      <c r="P1" s="11" t="s">
        <v>28</v>
      </c>
      <c r="Q1" s="13" t="s">
        <v>59</v>
      </c>
      <c r="R1" s="13" t="s">
        <v>3</v>
      </c>
      <c r="T1" s="1" t="s">
        <v>42</v>
      </c>
      <c r="U1" s="15" t="s">
        <v>30</v>
      </c>
    </row>
    <row r="2" spans="1:21" x14ac:dyDescent="0.3">
      <c r="A2" s="10">
        <f ca="1">TODAY()</f>
        <v>46132</v>
      </c>
      <c r="B2" s="97" t="s">
        <v>89</v>
      </c>
      <c r="C2" s="4" t="s">
        <v>29</v>
      </c>
      <c r="D2" s="18">
        <v>400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8" t="e">
        <f>AVERAGE(E2:P2)</f>
        <v>#DIV/0!</v>
      </c>
      <c r="R2" s="28">
        <f>SUM(E2:P2)</f>
        <v>0</v>
      </c>
      <c r="T2" s="16" t="s">
        <v>31</v>
      </c>
      <c r="U2" s="98">
        <f>D17-E17</f>
        <v>1060</v>
      </c>
    </row>
    <row r="3" spans="1:21" x14ac:dyDescent="0.3">
      <c r="B3" s="97" t="s">
        <v>89</v>
      </c>
      <c r="C3" s="4" t="s">
        <v>78</v>
      </c>
      <c r="D3" s="18">
        <v>200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28" t="e">
        <f t="shared" ref="Q3:Q16" si="0">AVERAGE(E3:P3)</f>
        <v>#DIV/0!</v>
      </c>
      <c r="R3" s="28">
        <f t="shared" ref="R3:R15" si="1">SUM(E3:P3)</f>
        <v>0</v>
      </c>
      <c r="T3" s="5" t="s">
        <v>32</v>
      </c>
      <c r="U3" s="98">
        <f>D17-F17</f>
        <v>1060</v>
      </c>
    </row>
    <row r="4" spans="1:21" x14ac:dyDescent="0.3">
      <c r="B4" s="97" t="s">
        <v>89</v>
      </c>
      <c r="C4" s="4" t="s">
        <v>49</v>
      </c>
      <c r="D4" s="18">
        <v>200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8" t="e">
        <f t="shared" si="0"/>
        <v>#DIV/0!</v>
      </c>
      <c r="R4" s="28">
        <f t="shared" si="1"/>
        <v>0</v>
      </c>
      <c r="T4" s="5" t="s">
        <v>33</v>
      </c>
      <c r="U4" s="98">
        <f>D17-G17</f>
        <v>1060</v>
      </c>
    </row>
    <row r="5" spans="1:21" x14ac:dyDescent="0.3">
      <c r="B5" s="97" t="s">
        <v>89</v>
      </c>
      <c r="C5" s="4" t="s">
        <v>50</v>
      </c>
      <c r="D5" s="18">
        <v>200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28" t="e">
        <f>AVERAGE(E5:P5)</f>
        <v>#DIV/0!</v>
      </c>
      <c r="R5" s="28">
        <f>SUM(E5:P5)</f>
        <v>0</v>
      </c>
      <c r="T5" s="5" t="s">
        <v>34</v>
      </c>
      <c r="U5" s="98">
        <f>D17-H17</f>
        <v>1060</v>
      </c>
    </row>
    <row r="6" spans="1:21" x14ac:dyDescent="0.3">
      <c r="B6" s="97" t="s">
        <v>89</v>
      </c>
      <c r="C6" s="4" t="s">
        <v>66</v>
      </c>
      <c r="D6" s="18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8" t="e">
        <f t="shared" si="0"/>
        <v>#DIV/0!</v>
      </c>
      <c r="R6" s="28">
        <f t="shared" si="1"/>
        <v>0</v>
      </c>
      <c r="T6" s="5" t="s">
        <v>21</v>
      </c>
      <c r="U6" s="98">
        <f>D17-I17</f>
        <v>1060</v>
      </c>
    </row>
    <row r="7" spans="1:21" ht="14.25" customHeight="1" x14ac:dyDescent="0.3">
      <c r="B7" s="97" t="s">
        <v>89</v>
      </c>
      <c r="C7" s="4" t="s">
        <v>77</v>
      </c>
      <c r="D7" s="1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8" t="e">
        <f t="shared" si="0"/>
        <v>#DIV/0!</v>
      </c>
      <c r="R7" s="28">
        <f t="shared" si="1"/>
        <v>0</v>
      </c>
      <c r="T7" s="5" t="s">
        <v>35</v>
      </c>
      <c r="U7" s="98">
        <f>D17-J17</f>
        <v>1060</v>
      </c>
    </row>
    <row r="8" spans="1:21" x14ac:dyDescent="0.3">
      <c r="B8" s="97" t="s">
        <v>89</v>
      </c>
      <c r="C8" s="4" t="s">
        <v>69</v>
      </c>
      <c r="D8" s="18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8" t="e">
        <f t="shared" si="0"/>
        <v>#DIV/0!</v>
      </c>
      <c r="R8" s="28">
        <f>SUM(E8:P8)</f>
        <v>0</v>
      </c>
      <c r="T8" s="5" t="s">
        <v>36</v>
      </c>
      <c r="U8" s="98">
        <f>D17-K17</f>
        <v>1060</v>
      </c>
    </row>
    <row r="9" spans="1:21" x14ac:dyDescent="0.3">
      <c r="B9" s="97" t="s">
        <v>89</v>
      </c>
      <c r="C9" s="4" t="s">
        <v>63</v>
      </c>
      <c r="D9" s="18">
        <v>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28" t="e">
        <f t="shared" si="0"/>
        <v>#DIV/0!</v>
      </c>
      <c r="R9" s="28">
        <f>SUM(E9:P9)</f>
        <v>0</v>
      </c>
      <c r="T9" s="5" t="s">
        <v>37</v>
      </c>
      <c r="U9" s="98">
        <f>D17-L17</f>
        <v>1060</v>
      </c>
    </row>
    <row r="10" spans="1:21" x14ac:dyDescent="0.3">
      <c r="B10" s="97" t="s">
        <v>89</v>
      </c>
      <c r="C10" s="4" t="s">
        <v>51</v>
      </c>
      <c r="D10" s="18">
        <v>60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8" t="e">
        <f t="shared" si="0"/>
        <v>#DIV/0!</v>
      </c>
      <c r="R10" s="28">
        <f t="shared" si="1"/>
        <v>0</v>
      </c>
      <c r="T10" s="5" t="s">
        <v>38</v>
      </c>
      <c r="U10" s="98">
        <f>D17-M17</f>
        <v>1060</v>
      </c>
    </row>
    <row r="11" spans="1:21" x14ac:dyDescent="0.3">
      <c r="B11" s="97" t="s">
        <v>89</v>
      </c>
      <c r="C11" s="29" t="s">
        <v>92</v>
      </c>
      <c r="D11" s="30"/>
      <c r="E11" s="31"/>
      <c r="F11" s="31"/>
      <c r="G11" s="31"/>
      <c r="H11" s="31"/>
      <c r="I11" s="30"/>
      <c r="J11" s="31"/>
      <c r="K11" s="31"/>
      <c r="L11" s="31"/>
      <c r="M11" s="31"/>
      <c r="N11" s="31"/>
      <c r="O11" s="31"/>
      <c r="P11" s="31"/>
      <c r="Q11" s="32" t="e">
        <f t="shared" si="0"/>
        <v>#DIV/0!</v>
      </c>
      <c r="R11" s="32">
        <f t="shared" si="1"/>
        <v>0</v>
      </c>
      <c r="T11" s="5" t="s">
        <v>39</v>
      </c>
      <c r="U11" s="98">
        <f>D17-N17</f>
        <v>1060</v>
      </c>
    </row>
    <row r="12" spans="1:21" x14ac:dyDescent="0.3">
      <c r="B12" s="97" t="s">
        <v>90</v>
      </c>
      <c r="C12" s="4" t="s">
        <v>72</v>
      </c>
      <c r="D12" s="18"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8" t="e">
        <f t="shared" si="0"/>
        <v>#DIV/0!</v>
      </c>
      <c r="R12" s="28">
        <f t="shared" si="1"/>
        <v>0</v>
      </c>
      <c r="T12" s="5" t="s">
        <v>40</v>
      </c>
      <c r="U12" s="98">
        <f>D17-O17</f>
        <v>1060</v>
      </c>
    </row>
    <row r="13" spans="1:21" ht="15" thickBot="1" x14ac:dyDescent="0.35">
      <c r="B13" s="97" t="s">
        <v>90</v>
      </c>
      <c r="C13" s="4" t="s">
        <v>2</v>
      </c>
      <c r="D13" s="18"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8" t="e">
        <f t="shared" si="0"/>
        <v>#DIV/0!</v>
      </c>
      <c r="R13" s="28">
        <f t="shared" si="1"/>
        <v>0</v>
      </c>
      <c r="T13" s="5" t="s">
        <v>41</v>
      </c>
      <c r="U13" s="98">
        <f>D17-P17</f>
        <v>1060</v>
      </c>
    </row>
    <row r="14" spans="1:21" x14ac:dyDescent="0.3">
      <c r="B14" s="97" t="s">
        <v>90</v>
      </c>
      <c r="C14" s="4" t="s">
        <v>52</v>
      </c>
      <c r="D14" s="18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8" t="e">
        <f t="shared" si="0"/>
        <v>#DIV/0!</v>
      </c>
      <c r="R14" s="28">
        <f t="shared" si="1"/>
        <v>0</v>
      </c>
      <c r="T14" s="16" t="s">
        <v>3</v>
      </c>
      <c r="U14" s="99">
        <f>SUM(U2:U13)</f>
        <v>12720</v>
      </c>
    </row>
    <row r="15" spans="1:21" ht="15" thickBot="1" x14ac:dyDescent="0.35">
      <c r="B15" s="97" t="s">
        <v>90</v>
      </c>
      <c r="C15" s="4" t="s">
        <v>55</v>
      </c>
      <c r="D15" s="18"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8" t="e">
        <f t="shared" si="0"/>
        <v>#DIV/0!</v>
      </c>
      <c r="R15" s="28">
        <f t="shared" si="1"/>
        <v>0</v>
      </c>
      <c r="T15" s="17" t="s">
        <v>43</v>
      </c>
      <c r="U15" s="100">
        <f>AVERAGE(U2:U13)</f>
        <v>1060</v>
      </c>
    </row>
    <row r="16" spans="1:21" ht="15" thickBot="1" x14ac:dyDescent="0.35">
      <c r="B16" s="97" t="s">
        <v>90</v>
      </c>
      <c r="C16" s="4" t="s">
        <v>10</v>
      </c>
      <c r="D16" s="18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8" t="e">
        <f t="shared" si="0"/>
        <v>#DIV/0!</v>
      </c>
      <c r="R16" s="28">
        <f>SUM(E16:P16)</f>
        <v>0</v>
      </c>
    </row>
    <row r="17" spans="3:18" ht="15" thickBot="1" x14ac:dyDescent="0.35">
      <c r="C17" s="14" t="s">
        <v>3</v>
      </c>
      <c r="D17" s="19">
        <f>SUM(D2:D11)</f>
        <v>1060</v>
      </c>
      <c r="E17" s="34">
        <f>SUM(E2:E16)</f>
        <v>0</v>
      </c>
      <c r="F17" s="34">
        <f t="shared" ref="F17:P17" si="2">SUM(F2:F16)</f>
        <v>0</v>
      </c>
      <c r="G17" s="34">
        <f t="shared" si="2"/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34">
        <f t="shared" si="2"/>
        <v>0</v>
      </c>
      <c r="L17" s="34">
        <f t="shared" si="2"/>
        <v>0</v>
      </c>
      <c r="M17" s="34">
        <f t="shared" si="2"/>
        <v>0</v>
      </c>
      <c r="N17" s="34">
        <f t="shared" si="2"/>
        <v>0</v>
      </c>
      <c r="O17" s="34">
        <f t="shared" si="2"/>
        <v>0</v>
      </c>
      <c r="P17" s="34">
        <f t="shared" si="2"/>
        <v>0</v>
      </c>
      <c r="Q17" s="3">
        <f>AVERAGE(E17:P17)</f>
        <v>0</v>
      </c>
      <c r="R17" s="3">
        <f>SUM(E17:P17)</f>
        <v>0</v>
      </c>
    </row>
    <row r="18" spans="3:18" x14ac:dyDescent="0.3">
      <c r="L18" t="s">
        <v>54</v>
      </c>
    </row>
    <row r="20" spans="3:18" x14ac:dyDescent="0.3">
      <c r="I20" s="8" t="s">
        <v>73</v>
      </c>
      <c r="J20" s="8" t="s">
        <v>74</v>
      </c>
      <c r="K20" s="8" t="s">
        <v>75</v>
      </c>
    </row>
    <row r="21" spans="3:18" x14ac:dyDescent="0.3">
      <c r="D21" s="110" t="s">
        <v>91</v>
      </c>
      <c r="E21" s="111"/>
      <c r="F21" s="109"/>
      <c r="I21" s="61" t="s">
        <v>58</v>
      </c>
      <c r="J21" s="64">
        <f>SUM(D54:D57)</f>
        <v>3505</v>
      </c>
      <c r="K21" s="58">
        <f t="shared" ref="K21:K26" si="3">J21/$J$26</f>
        <v>0.38947329431809768</v>
      </c>
      <c r="L21" s="125">
        <f>J21*12</f>
        <v>42060</v>
      </c>
    </row>
    <row r="22" spans="3:18" ht="15" thickBot="1" x14ac:dyDescent="0.35">
      <c r="D22" s="8" t="s">
        <v>42</v>
      </c>
      <c r="E22" s="8" t="s">
        <v>82</v>
      </c>
      <c r="F22" s="72">
        <v>12</v>
      </c>
      <c r="I22" s="54" t="s">
        <v>56</v>
      </c>
      <c r="J22" s="65">
        <f>D48</f>
        <v>1060</v>
      </c>
      <c r="K22" s="55">
        <f t="shared" si="3"/>
        <v>0.11778650270390401</v>
      </c>
      <c r="L22" s="126">
        <f t="shared" ref="L22:L25" si="4">J22*12</f>
        <v>12720</v>
      </c>
    </row>
    <row r="23" spans="3:18" x14ac:dyDescent="0.3">
      <c r="C23" s="133" t="s">
        <v>101</v>
      </c>
      <c r="D23" s="138">
        <v>10000</v>
      </c>
      <c r="E23" s="144">
        <f>D23*F22</f>
        <v>120000</v>
      </c>
      <c r="I23" s="59" t="s">
        <v>57</v>
      </c>
      <c r="J23" s="66">
        <f>SUM(D33:D43)</f>
        <v>2270</v>
      </c>
      <c r="K23" s="60">
        <f t="shared" si="3"/>
        <v>0.25224090673383215</v>
      </c>
      <c r="L23" s="127">
        <f t="shared" si="4"/>
        <v>27240</v>
      </c>
    </row>
    <row r="24" spans="3:18" x14ac:dyDescent="0.3">
      <c r="C24" s="134" t="s">
        <v>102</v>
      </c>
      <c r="D24" s="139">
        <v>9000</v>
      </c>
      <c r="E24" s="145">
        <f>D24*F22</f>
        <v>108000</v>
      </c>
      <c r="F24" s="33"/>
      <c r="I24" s="56" t="s">
        <v>9</v>
      </c>
      <c r="J24" s="67">
        <f>D45+D46</f>
        <v>1129.3333333333333</v>
      </c>
      <c r="K24" s="57">
        <f t="shared" si="3"/>
        <v>0.1254907770945996</v>
      </c>
      <c r="L24" s="128">
        <f t="shared" si="4"/>
        <v>13552</v>
      </c>
      <c r="M24" s="124"/>
    </row>
    <row r="25" spans="3:18" x14ac:dyDescent="0.3">
      <c r="C25" s="135" t="s">
        <v>103</v>
      </c>
      <c r="D25" s="140">
        <v>0</v>
      </c>
      <c r="E25" s="146">
        <f>D25</f>
        <v>0</v>
      </c>
      <c r="I25" s="76" t="s">
        <v>76</v>
      </c>
      <c r="J25" s="77">
        <f>D51+D52</f>
        <v>1035</v>
      </c>
      <c r="K25" s="78">
        <f t="shared" si="3"/>
        <v>0.11500851914956665</v>
      </c>
      <c r="L25" s="129">
        <f t="shared" si="4"/>
        <v>12420</v>
      </c>
    </row>
    <row r="26" spans="3:18" x14ac:dyDescent="0.3">
      <c r="C26" s="136" t="s">
        <v>104</v>
      </c>
      <c r="D26" s="141">
        <v>0</v>
      </c>
      <c r="E26" s="147">
        <f>D26*F22</f>
        <v>0</v>
      </c>
      <c r="I26" s="8" t="s">
        <v>3</v>
      </c>
      <c r="J26" s="68">
        <f>SUM(J21:J25)</f>
        <v>8999.3333333333321</v>
      </c>
      <c r="K26" s="62">
        <f t="shared" si="3"/>
        <v>1</v>
      </c>
    </row>
    <row r="27" spans="3:18" x14ac:dyDescent="0.3">
      <c r="C27" s="134" t="s">
        <v>105</v>
      </c>
      <c r="D27" s="139">
        <v>0</v>
      </c>
      <c r="E27" s="145">
        <f>D27*F22</f>
        <v>0</v>
      </c>
      <c r="F27" s="33"/>
      <c r="M27" s="124"/>
    </row>
    <row r="28" spans="3:18" x14ac:dyDescent="0.3">
      <c r="C28" s="135" t="s">
        <v>106</v>
      </c>
      <c r="D28" s="140">
        <v>0</v>
      </c>
      <c r="E28" s="146">
        <f>D28</f>
        <v>0</v>
      </c>
    </row>
    <row r="29" spans="3:18" x14ac:dyDescent="0.3">
      <c r="C29" s="134" t="s">
        <v>100</v>
      </c>
      <c r="D29" s="142">
        <v>0</v>
      </c>
      <c r="E29" s="145">
        <f>D29*12</f>
        <v>0</v>
      </c>
    </row>
    <row r="30" spans="3:18" ht="17.399999999999999" x14ac:dyDescent="0.35">
      <c r="C30" s="137" t="s">
        <v>81</v>
      </c>
      <c r="D30" s="130">
        <f>D24+D27+D29</f>
        <v>9000</v>
      </c>
      <c r="E30" s="148">
        <f>E24+E25+E27+E28+E29</f>
        <v>108000</v>
      </c>
      <c r="G30" s="33"/>
    </row>
    <row r="31" spans="3:18" ht="18" thickBot="1" x14ac:dyDescent="0.4">
      <c r="C31" s="112" t="s">
        <v>79</v>
      </c>
      <c r="D31" s="143"/>
      <c r="E31" s="149"/>
    </row>
    <row r="32" spans="3:18" ht="18" x14ac:dyDescent="0.35">
      <c r="C32" s="153" t="s">
        <v>57</v>
      </c>
      <c r="D32" s="154"/>
      <c r="E32" s="155"/>
    </row>
    <row r="33" spans="3:8" x14ac:dyDescent="0.3">
      <c r="C33" s="46" t="s">
        <v>12</v>
      </c>
      <c r="D33" s="102">
        <v>500</v>
      </c>
      <c r="E33" s="47">
        <f>D33*12</f>
        <v>6000</v>
      </c>
    </row>
    <row r="34" spans="3:8" x14ac:dyDescent="0.3">
      <c r="C34" s="46" t="s">
        <v>98</v>
      </c>
      <c r="D34" s="102">
        <v>1500</v>
      </c>
      <c r="E34" s="47">
        <f t="shared" ref="E34:E43" si="5">D34*12</f>
        <v>18000</v>
      </c>
      <c r="F34" s="7"/>
    </row>
    <row r="35" spans="3:8" x14ac:dyDescent="0.3">
      <c r="C35" s="46" t="s">
        <v>69</v>
      </c>
      <c r="D35" s="102">
        <v>0</v>
      </c>
      <c r="E35" s="47">
        <f t="shared" si="5"/>
        <v>0</v>
      </c>
    </row>
    <row r="36" spans="3:8" x14ac:dyDescent="0.3">
      <c r="C36" s="46" t="s">
        <v>99</v>
      </c>
      <c r="D36" s="102">
        <v>0</v>
      </c>
      <c r="E36" s="47">
        <f t="shared" si="5"/>
        <v>0</v>
      </c>
    </row>
    <row r="37" spans="3:8" x14ac:dyDescent="0.3">
      <c r="C37" s="46" t="s">
        <v>96</v>
      </c>
      <c r="D37" s="102">
        <v>200</v>
      </c>
      <c r="E37" s="47">
        <f t="shared" si="5"/>
        <v>2400</v>
      </c>
    </row>
    <row r="38" spans="3:8" x14ac:dyDescent="0.3">
      <c r="C38" s="46" t="s">
        <v>95</v>
      </c>
      <c r="D38" s="102">
        <v>0</v>
      </c>
      <c r="E38" s="47">
        <f t="shared" si="5"/>
        <v>0</v>
      </c>
    </row>
    <row r="39" spans="3:8" x14ac:dyDescent="0.3">
      <c r="C39" s="46" t="s">
        <v>69</v>
      </c>
      <c r="D39" s="102">
        <v>0</v>
      </c>
      <c r="E39" s="47">
        <f t="shared" si="5"/>
        <v>0</v>
      </c>
    </row>
    <row r="40" spans="3:8" x14ac:dyDescent="0.3">
      <c r="C40" s="46" t="s">
        <v>69</v>
      </c>
      <c r="D40" s="102">
        <v>0</v>
      </c>
      <c r="E40" s="47">
        <f t="shared" si="5"/>
        <v>0</v>
      </c>
    </row>
    <row r="41" spans="3:8" x14ac:dyDescent="0.3">
      <c r="C41" s="46" t="s">
        <v>69</v>
      </c>
      <c r="D41" s="102">
        <v>0</v>
      </c>
      <c r="E41" s="47">
        <f t="shared" si="5"/>
        <v>0</v>
      </c>
    </row>
    <row r="42" spans="3:8" x14ac:dyDescent="0.3">
      <c r="C42" s="46" t="s">
        <v>69</v>
      </c>
      <c r="D42" s="102">
        <v>0</v>
      </c>
      <c r="E42" s="47">
        <f t="shared" si="5"/>
        <v>0</v>
      </c>
    </row>
    <row r="43" spans="3:8" ht="15" thickBot="1" x14ac:dyDescent="0.35">
      <c r="C43" s="69" t="s">
        <v>97</v>
      </c>
      <c r="D43" s="103">
        <f>40+30</f>
        <v>70</v>
      </c>
      <c r="E43" s="70">
        <f t="shared" si="5"/>
        <v>840</v>
      </c>
    </row>
    <row r="44" spans="3:8" ht="18.600000000000001" thickTop="1" x14ac:dyDescent="0.35">
      <c r="C44" s="156" t="s">
        <v>9</v>
      </c>
      <c r="D44" s="157"/>
      <c r="E44" s="158"/>
    </row>
    <row r="45" spans="3:8" x14ac:dyDescent="0.3">
      <c r="C45" s="48" t="s">
        <v>107</v>
      </c>
      <c r="D45" s="101">
        <f>13552/12</f>
        <v>1129.3333333333333</v>
      </c>
      <c r="E45" s="49">
        <f>D45*12</f>
        <v>13552</v>
      </c>
      <c r="G45" s="33" t="s">
        <v>83</v>
      </c>
      <c r="H45" s="73" t="s">
        <v>84</v>
      </c>
    </row>
    <row r="46" spans="3:8" ht="15" thickBot="1" x14ac:dyDescent="0.35">
      <c r="C46" s="48" t="s">
        <v>65</v>
      </c>
      <c r="D46" s="101"/>
      <c r="E46" s="49">
        <f t="shared" ref="E46" si="6">D46*12</f>
        <v>0</v>
      </c>
    </row>
    <row r="47" spans="3:8" ht="18" x14ac:dyDescent="0.35">
      <c r="C47" s="159" t="s">
        <v>80</v>
      </c>
      <c r="D47" s="160"/>
      <c r="E47" s="161"/>
      <c r="F47" s="131" t="s">
        <v>60</v>
      </c>
      <c r="G47" s="93" t="s">
        <v>30</v>
      </c>
    </row>
    <row r="48" spans="3:8" x14ac:dyDescent="0.3">
      <c r="C48" s="52" t="s">
        <v>67</v>
      </c>
      <c r="D48" s="104">
        <f>D17</f>
        <v>1060</v>
      </c>
      <c r="E48" s="53">
        <f>D48*12</f>
        <v>12720</v>
      </c>
      <c r="F48" s="37">
        <f>SUM(E17:P17)</f>
        <v>0</v>
      </c>
      <c r="G48" s="95">
        <f>E48-F48</f>
        <v>12720</v>
      </c>
    </row>
    <row r="49" spans="3:7" ht="29.4" thickBot="1" x14ac:dyDescent="0.35">
      <c r="C49" s="80" t="s">
        <v>85</v>
      </c>
      <c r="D49" s="81">
        <f>D24-SUM(D33:D43)-SUM(D45:D46)-SUM(D48)</f>
        <v>4540.666666666667</v>
      </c>
      <c r="E49" s="82">
        <f>E30-SUM(E33:E43)-SUM(E45:E46)-SUM(E48)</f>
        <v>54488</v>
      </c>
    </row>
    <row r="50" spans="3:7" ht="18" x14ac:dyDescent="0.35">
      <c r="C50" s="162" t="s">
        <v>10</v>
      </c>
      <c r="D50" s="163"/>
      <c r="E50" s="164"/>
      <c r="F50" s="131" t="s">
        <v>60</v>
      </c>
      <c r="G50" s="93" t="s">
        <v>30</v>
      </c>
    </row>
    <row r="51" spans="3:7" x14ac:dyDescent="0.3">
      <c r="C51" s="74" t="s">
        <v>70</v>
      </c>
      <c r="D51" s="105">
        <v>1000</v>
      </c>
      <c r="E51" s="75">
        <f>D51*12</f>
        <v>12000</v>
      </c>
      <c r="F51" s="132">
        <f>SUM(E16:P16)</f>
        <v>0</v>
      </c>
      <c r="G51" s="95">
        <f>E51-F51</f>
        <v>12000</v>
      </c>
    </row>
    <row r="52" spans="3:7" ht="15" thickBot="1" x14ac:dyDescent="0.35">
      <c r="C52" s="85" t="s">
        <v>71</v>
      </c>
      <c r="D52" s="106">
        <v>35</v>
      </c>
      <c r="E52" s="86">
        <f>D52*12</f>
        <v>420</v>
      </c>
      <c r="F52" s="33"/>
      <c r="G52" s="33"/>
    </row>
    <row r="53" spans="3:7" ht="18.600000000000001" thickTop="1" x14ac:dyDescent="0.35">
      <c r="C53" s="165" t="s">
        <v>58</v>
      </c>
      <c r="D53" s="166"/>
      <c r="E53" s="167"/>
    </row>
    <row r="54" spans="3:7" x14ac:dyDescent="0.3">
      <c r="C54" s="50" t="s">
        <v>93</v>
      </c>
      <c r="D54" s="107">
        <v>0</v>
      </c>
      <c r="E54" s="51">
        <f t="shared" ref="E54:E57" si="7">D54*12</f>
        <v>0</v>
      </c>
    </row>
    <row r="55" spans="3:7" x14ac:dyDescent="0.3">
      <c r="C55" s="50" t="s">
        <v>68</v>
      </c>
      <c r="D55" s="107">
        <v>2400</v>
      </c>
      <c r="E55" s="51">
        <f t="shared" si="7"/>
        <v>28800</v>
      </c>
      <c r="G55" s="8"/>
    </row>
    <row r="56" spans="3:7" x14ac:dyDescent="0.3">
      <c r="C56" s="50" t="s">
        <v>94</v>
      </c>
      <c r="D56" s="107">
        <v>500</v>
      </c>
      <c r="E56" s="51">
        <f>D56*12</f>
        <v>6000</v>
      </c>
      <c r="F56" s="63"/>
    </row>
    <row r="57" spans="3:7" x14ac:dyDescent="0.3">
      <c r="C57" s="83" t="s">
        <v>53</v>
      </c>
      <c r="D57" s="123">
        <v>605</v>
      </c>
      <c r="E57" s="84">
        <f t="shared" si="7"/>
        <v>7260</v>
      </c>
    </row>
    <row r="58" spans="3:7" ht="18" thickBot="1" x14ac:dyDescent="0.4">
      <c r="C58" s="89" t="s">
        <v>87</v>
      </c>
      <c r="D58" s="90">
        <f>D30</f>
        <v>9000</v>
      </c>
      <c r="E58" s="90">
        <f>E30</f>
        <v>108000</v>
      </c>
    </row>
    <row r="59" spans="3:7" ht="18.600000000000001" thickTop="1" thickBot="1" x14ac:dyDescent="0.4">
      <c r="C59" s="87" t="s">
        <v>88</v>
      </c>
      <c r="D59" s="88">
        <f>SUM(D51:D57)+SUM(D48)+SUM(D45:D46)+SUM(D33:D43)</f>
        <v>8999.3333333333321</v>
      </c>
      <c r="E59" s="88">
        <f>SUM(E51:E57)+SUM(E48)+SUM(E45:E46)+SUM(E33:E43)</f>
        <v>107992</v>
      </c>
    </row>
    <row r="60" spans="3:7" ht="18" thickBot="1" x14ac:dyDescent="0.4">
      <c r="C60" s="91" t="s">
        <v>86</v>
      </c>
      <c r="D60" s="88">
        <f>D58-D59</f>
        <v>0.66666666666787933</v>
      </c>
      <c r="E60" s="88">
        <f>E58-E59</f>
        <v>8</v>
      </c>
    </row>
    <row r="61" spans="3:7" ht="15" thickBot="1" x14ac:dyDescent="0.35">
      <c r="C61" s="6"/>
      <c r="D61" s="6"/>
    </row>
    <row r="62" spans="3:7" ht="15" thickBot="1" x14ac:dyDescent="0.35">
      <c r="C62" s="14" t="s">
        <v>5</v>
      </c>
      <c r="D62" s="2"/>
    </row>
    <row r="63" spans="3:7" x14ac:dyDescent="0.3">
      <c r="C63" s="23" t="s">
        <v>7</v>
      </c>
      <c r="D63" s="21"/>
    </row>
    <row r="64" spans="3:7" x14ac:dyDescent="0.3">
      <c r="C64" s="4" t="s">
        <v>8</v>
      </c>
      <c r="D64" s="20"/>
    </row>
    <row r="65" spans="3:4" x14ac:dyDescent="0.3">
      <c r="C65" s="4" t="s">
        <v>48</v>
      </c>
      <c r="D65" s="20"/>
    </row>
    <row r="66" spans="3:4" x14ac:dyDescent="0.3">
      <c r="C66" s="4" t="s">
        <v>6</v>
      </c>
      <c r="D66" s="20"/>
    </row>
    <row r="67" spans="3:4" ht="15" thickBot="1" x14ac:dyDescent="0.35">
      <c r="C67" s="25" t="s">
        <v>3</v>
      </c>
      <c r="D67" s="22">
        <f>SUM(D63:D66)</f>
        <v>0</v>
      </c>
    </row>
    <row r="68" spans="3:4" x14ac:dyDescent="0.3">
      <c r="C68" s="26"/>
      <c r="D68" s="26"/>
    </row>
    <row r="69" spans="3:4" ht="15" thickBot="1" x14ac:dyDescent="0.35"/>
    <row r="70" spans="3:4" ht="15" thickBot="1" x14ac:dyDescent="0.35">
      <c r="C70" s="27" t="s">
        <v>12</v>
      </c>
      <c r="D70" s="21"/>
    </row>
    <row r="71" spans="3:4" x14ac:dyDescent="0.3">
      <c r="C71" s="23" t="s">
        <v>46</v>
      </c>
      <c r="D71" s="21"/>
    </row>
    <row r="72" spans="3:4" x14ac:dyDescent="0.3">
      <c r="C72" s="24" t="s">
        <v>44</v>
      </c>
      <c r="D72" s="20"/>
    </row>
    <row r="73" spans="3:4" x14ac:dyDescent="0.3">
      <c r="C73" s="4" t="s">
        <v>45</v>
      </c>
      <c r="D73" s="20"/>
    </row>
    <row r="74" spans="3:4" ht="15" thickBot="1" x14ac:dyDescent="0.35">
      <c r="C74" s="25" t="s">
        <v>3</v>
      </c>
      <c r="D74" s="22"/>
    </row>
    <row r="76" spans="3:4" ht="15" thickBot="1" x14ac:dyDescent="0.35"/>
    <row r="77" spans="3:4" ht="15" thickBot="1" x14ac:dyDescent="0.35">
      <c r="C77" s="14" t="s">
        <v>47</v>
      </c>
      <c r="D77" s="2"/>
    </row>
    <row r="78" spans="3:4" x14ac:dyDescent="0.3">
      <c r="C78" s="4" t="s">
        <v>13</v>
      </c>
      <c r="D78" s="20"/>
    </row>
    <row r="79" spans="3:4" x14ac:dyDescent="0.3">
      <c r="C79" s="4" t="s">
        <v>16</v>
      </c>
      <c r="D79" s="20"/>
    </row>
    <row r="80" spans="3:4" x14ac:dyDescent="0.3">
      <c r="C80" s="4" t="s">
        <v>14</v>
      </c>
      <c r="D80" s="20"/>
    </row>
    <row r="81" spans="3:4" x14ac:dyDescent="0.3">
      <c r="C81" s="4" t="s">
        <v>15</v>
      </c>
      <c r="D81" s="20"/>
    </row>
    <row r="82" spans="3:4" x14ac:dyDescent="0.3">
      <c r="C82" s="4" t="s">
        <v>16</v>
      </c>
      <c r="D82" s="20"/>
    </row>
    <row r="83" spans="3:4" ht="15" thickBot="1" x14ac:dyDescent="0.35">
      <c r="C83" s="25" t="s">
        <v>3</v>
      </c>
      <c r="D83" s="22"/>
    </row>
  </sheetData>
  <mergeCells count="5">
    <mergeCell ref="C32:E32"/>
    <mergeCell ref="C44:E44"/>
    <mergeCell ref="C47:E47"/>
    <mergeCell ref="C50:E50"/>
    <mergeCell ref="C53:E53"/>
  </mergeCells>
  <conditionalFormatting sqref="D60:E60">
    <cfRule type="cellIs" dxfId="1" priority="1" operator="lessThan">
      <formula>0</formula>
    </cfRule>
    <cfRule type="cellIs" dxfId="0" priority="2" operator="greaterThan">
      <formula>0</formula>
    </cfRule>
  </conditionalFormatting>
  <conditionalFormatting sqref="E4:G4 I4 K4:P4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:G5 K5:P5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:G6 K6:P6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:G7 K7:P7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:G9 K8:P9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0:G10 K10:P10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:H11 J11:P11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2:H12 J12:P12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3:H13 J13:P13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4:H14 J14:P14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:H15 J15:P15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6:H16 J16:P1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:P2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P3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7:P1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8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H45" r:id="rId1" xr:uid="{B6E373DB-FE85-4F09-8B26-E21F87597659}"/>
  </hyperlinks>
  <pageMargins left="0.70866141732283472" right="0.70866141732283472" top="0.78740157480314965" bottom="0.78740157480314965" header="0.31496062992125984" footer="0.31496062992125984"/>
  <pageSetup paperSize="9" orientation="portrait" r:id="rId2"/>
  <headerFooter>
    <oddFooter>&amp;L&amp;D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B7C0DB42075648A8F4DD717B89CB98" ma:contentTypeVersion="13" ma:contentTypeDescription="Ein neues Dokument erstellen." ma:contentTypeScope="" ma:versionID="e6a90d09ad963eb042845eb7b16bb699">
  <xsd:schema xmlns:xsd="http://www.w3.org/2001/XMLSchema" xmlns:xs="http://www.w3.org/2001/XMLSchema" xmlns:p="http://schemas.microsoft.com/office/2006/metadata/properties" xmlns:ns3="f8be4cd8-f77d-4cbd-848f-a0493b1de943" xmlns:ns4="f2225d25-f9ee-4151-8ba0-ef832026821f" targetNamespace="http://schemas.microsoft.com/office/2006/metadata/properties" ma:root="true" ma:fieldsID="9dae0d429a4e0a57b10ef596104185e2" ns3:_="" ns4:_="">
    <xsd:import namespace="f8be4cd8-f77d-4cbd-848f-a0493b1de943"/>
    <xsd:import namespace="f2225d25-f9ee-4151-8ba0-ef83202682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be4cd8-f77d-4cbd-848f-a0493b1de9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225d25-f9ee-4151-8ba0-ef832026821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56FA91-D3CE-4266-ADFD-CCB1BD7ED42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8be4cd8-f77d-4cbd-848f-a0493b1de943"/>
    <ds:schemaRef ds:uri="f2225d25-f9ee-4151-8ba0-ef832026821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E06DF1-DB51-481C-A6A5-98351A3E1D78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B14F7A-578C-4F17-81A8-3D992CE327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Vergleich</vt:lpstr>
      <vt:lpstr>Single</vt:lpstr>
      <vt:lpstr>Familie</vt:lpstr>
      <vt:lpstr>Single (2)</vt:lpstr>
      <vt:lpstr>Familie (2)</vt:lpstr>
    </vt:vector>
  </TitlesOfParts>
  <Manager/>
  <Company>Basler und Hofmann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Weber Miguel</dc:creator>
  <cp:keywords/>
  <dc:description/>
  <cp:lastModifiedBy>Miguel Weber</cp:lastModifiedBy>
  <cp:revision/>
  <dcterms:created xsi:type="dcterms:W3CDTF">2018-09-04T04:33:47Z</dcterms:created>
  <dcterms:modified xsi:type="dcterms:W3CDTF">2026-04-20T12:50:37Z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0x010100ADB7C0DB42075648A8F4DD717B89CB98</vt:lpwstr>
  </property>
</Properties>
</file>